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ser\Desktop\NELSON\PRELIQUIDACION\OICATA\"/>
    </mc:Choice>
  </mc:AlternateContent>
  <bookViews>
    <workbookView xWindow="0" yWindow="0" windowWidth="24000" windowHeight="9885"/>
  </bookViews>
  <sheets>
    <sheet name="OICATA" sheetId="1" r:id="rId1"/>
    <sheet name="GLOSAS POR CONCILIAR" sheetId="2" r:id="rId2"/>
  </sheets>
  <definedNames>
    <definedName name="_xlnm._FilterDatabase" localSheetId="1" hidden="1">'GLOSAS POR CONCILIAR'!$A$1:$AF$28</definedName>
    <definedName name="_xlnm._FilterDatabase" localSheetId="0" hidden="1">OICATA!$A$1:$Y$57</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1" l="1"/>
  <c r="Y3"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60" i="1" s="1"/>
  <c r="C70" i="1" s="1"/>
  <c r="Y57" i="1"/>
  <c r="Y58" i="1"/>
  <c r="Y59" i="1"/>
  <c r="Y2" i="1"/>
  <c r="X60" i="1" l="1"/>
  <c r="W60" i="1"/>
  <c r="T60" i="1"/>
  <c r="S55" i="1"/>
  <c r="S54" i="1"/>
  <c r="O54" i="1"/>
  <c r="O60" i="1" s="1"/>
  <c r="C68" i="1" s="1"/>
  <c r="S53" i="1"/>
  <c r="S52" i="1"/>
  <c r="S51" i="1"/>
  <c r="S50" i="1"/>
  <c r="S47" i="1"/>
  <c r="S46" i="1"/>
  <c r="K6" i="1"/>
  <c r="K60" i="1" s="1"/>
  <c r="C67" i="1" s="1"/>
  <c r="S60" i="1" l="1"/>
</calcChain>
</file>

<file path=xl/sharedStrings.xml><?xml version="1.0" encoding="utf-8"?>
<sst xmlns="http://schemas.openxmlformats.org/spreadsheetml/2006/main" count="684" uniqueCount="221">
  <si>
    <t>SUCURSAL</t>
  </si>
  <si>
    <t>AÑO</t>
  </si>
  <si>
    <t xml:space="preserve">MES </t>
  </si>
  <si>
    <t>NIT PRESTADOR</t>
  </si>
  <si>
    <t>NOMBRE DEL PRESTADOR</t>
  </si>
  <si>
    <t>MODALIDAD DEL CONTRATO</t>
  </si>
  <si>
    <t>CLASIFICACIÓN PÚBLICO // PRIVADO</t>
  </si>
  <si>
    <t>NÚMERO CONTRATO</t>
  </si>
  <si>
    <t>NÚMERO PREFACTURA</t>
  </si>
  <si>
    <t>FECHA DE PREFACTURA</t>
  </si>
  <si>
    <t>VALOR DE PREFACTURA</t>
  </si>
  <si>
    <t>FECHA DE RADICACIÓN DE PREFACTURA // RECIBIDO DEL PRESTADOR</t>
  </si>
  <si>
    <t>FECHA DEL PAGO (ZP)</t>
  </si>
  <si>
    <t>DOCUMENTO DEL PAGO (ZP)</t>
  </si>
  <si>
    <t>VALOR DEL PAGO(ZP)</t>
  </si>
  <si>
    <t>NÚMERO DE LA FACTURA DEL PRESTADOR</t>
  </si>
  <si>
    <t>DOCUMENTO SAP FACTURA (REGISTRO KR)</t>
  </si>
  <si>
    <t>FECHA DE LA FACTURA</t>
  </si>
  <si>
    <t>VALOR DE LA FACTURA</t>
  </si>
  <si>
    <t>GLOSA DE FACTURA</t>
  </si>
  <si>
    <t>DOCUMENTO DE COMPENSACIÓN SAP (ZV)</t>
  </si>
  <si>
    <t>ESTADO FINAL DE LA GLOSA PYP</t>
  </si>
  <si>
    <t>ACEPTA IPS</t>
  </si>
  <si>
    <t>ACEPTA EPS</t>
  </si>
  <si>
    <t>BOYACA</t>
  </si>
  <si>
    <t>ESE CENTRO DE SALUD DE OICATA P&amp;P</t>
  </si>
  <si>
    <t>SUBSIDIADO</t>
  </si>
  <si>
    <t>PUBLICO</t>
  </si>
  <si>
    <t>PFB-007426</t>
  </si>
  <si>
    <t>CONCILIADA</t>
  </si>
  <si>
    <t>ESE CENTRO DE SALUD DE OICATA</t>
  </si>
  <si>
    <t>PFB-007427</t>
  </si>
  <si>
    <t>PFB-007512</t>
  </si>
  <si>
    <t>PFB-007513</t>
  </si>
  <si>
    <t>SBY2018C1P038</t>
  </si>
  <si>
    <t>PFB-007604</t>
  </si>
  <si>
    <t>SBY2018R1A037</t>
  </si>
  <si>
    <t>PFB-007605</t>
  </si>
  <si>
    <t>PFB-007695</t>
  </si>
  <si>
    <t>PFB-007696</t>
  </si>
  <si>
    <t>PFB-007787</t>
  </si>
  <si>
    <t>PFB-007788</t>
  </si>
  <si>
    <t>PFB-007883</t>
  </si>
  <si>
    <t>PFB-007884</t>
  </si>
  <si>
    <t>PFB-007979</t>
  </si>
  <si>
    <t>PFB-007980</t>
  </si>
  <si>
    <t>PFB-008074</t>
  </si>
  <si>
    <t>X CONCILIAR</t>
  </si>
  <si>
    <t>PFB-008075</t>
  </si>
  <si>
    <t>PFB-008169</t>
  </si>
  <si>
    <t>PFB-008170</t>
  </si>
  <si>
    <t>PFB-008264</t>
  </si>
  <si>
    <t>PFB-008265</t>
  </si>
  <si>
    <t>PFB-008359</t>
  </si>
  <si>
    <t>PFB-008360</t>
  </si>
  <si>
    <t>PFB-008455</t>
  </si>
  <si>
    <t>PFB-008456</t>
  </si>
  <si>
    <t>PFB-008551</t>
  </si>
  <si>
    <t>PFB-008552</t>
  </si>
  <si>
    <t>PFB-008646</t>
  </si>
  <si>
    <t>PFB-008647</t>
  </si>
  <si>
    <t>PFB-008738</t>
  </si>
  <si>
    <t>PFB-008739</t>
  </si>
  <si>
    <t>PFB-008829</t>
  </si>
  <si>
    <t>PFB-008830</t>
  </si>
  <si>
    <t>PFB-008922</t>
  </si>
  <si>
    <t>PFB-008923</t>
  </si>
  <si>
    <t>PFB-009091- 9015</t>
  </si>
  <si>
    <t>PFB-009092- 9016</t>
  </si>
  <si>
    <t>PFB-009157</t>
  </si>
  <si>
    <t>PFB-009156</t>
  </si>
  <si>
    <t>PFB-009312</t>
  </si>
  <si>
    <t>PFB-009313</t>
  </si>
  <si>
    <t>PFB-009400</t>
  </si>
  <si>
    <t>PFB-009399</t>
  </si>
  <si>
    <t>PFB-009553</t>
  </si>
  <si>
    <t>x conciliar</t>
  </si>
  <si>
    <t>PFB-009554</t>
  </si>
  <si>
    <t>PFB-009699</t>
  </si>
  <si>
    <t>372019-362019</t>
  </si>
  <si>
    <t>PFB-009700</t>
  </si>
  <si>
    <t>352019-382019</t>
  </si>
  <si>
    <t>PFB-009848</t>
  </si>
  <si>
    <t>422019-442019</t>
  </si>
  <si>
    <t>PFB-009849</t>
  </si>
  <si>
    <t>432019-452019</t>
  </si>
  <si>
    <t>PFB-009996</t>
  </si>
  <si>
    <t>492019-512019</t>
  </si>
  <si>
    <t>PFB-009997</t>
  </si>
  <si>
    <t>482019-502019</t>
  </si>
  <si>
    <t>PFB-010148</t>
  </si>
  <si>
    <t>532019-552019</t>
  </si>
  <si>
    <t>PFB-010149</t>
  </si>
  <si>
    <t>522019-542019</t>
  </si>
  <si>
    <t>SBY2019CP1A00008430</t>
  </si>
  <si>
    <t>S152020010049</t>
  </si>
  <si>
    <t>2000264104-2000265741</t>
  </si>
  <si>
    <t>22020-42020</t>
  </si>
  <si>
    <t>SBY2019CR1A00008429</t>
  </si>
  <si>
    <t>S152020010050</t>
  </si>
  <si>
    <t>12020-32020</t>
  </si>
  <si>
    <t xml:space="preserve">TOTAL </t>
  </si>
  <si>
    <t>SBOY202002051</t>
  </si>
  <si>
    <t>SBOY202002052</t>
  </si>
  <si>
    <t>SBOY202003259</t>
  </si>
  <si>
    <t>SBOY202003260</t>
  </si>
  <si>
    <t xml:space="preserve">RESUMEN PRELIQUIDACION </t>
  </si>
  <si>
    <t>VIG. 1/11/2017 A MARZO DE 2020</t>
  </si>
  <si>
    <t>VALOR SEGÚN PREFACTURA LMA</t>
  </si>
  <si>
    <t>VALOR CANCELDAO COOSALUD EPS SA</t>
  </si>
  <si>
    <t>GLOSAS POR CONCILIAR</t>
  </si>
  <si>
    <t>SALDO POR DEFINIR</t>
  </si>
  <si>
    <t>PROVEEDOR</t>
  </si>
  <si>
    <t>NIT</t>
  </si>
  <si>
    <t>DEPARTAMENTO PROVEEDOR</t>
  </si>
  <si>
    <t>MUNICPIO PROVEEDOR</t>
  </si>
  <si>
    <t>FECHA RADICACION FACTURA</t>
  </si>
  <si>
    <t>N° FACTURA</t>
  </si>
  <si>
    <t>N° SUBFACTURA</t>
  </si>
  <si>
    <t>VALOR FACTURA</t>
  </si>
  <si>
    <t>FECHA GLOSA</t>
  </si>
  <si>
    <t>CODIGO GLOSA</t>
  </si>
  <si>
    <t>VALOR GLOSA</t>
  </si>
  <si>
    <t>FECHA RTA A GLOSA I</t>
  </si>
  <si>
    <t>VALOR LEVANTA AUDITORIA EN RTA I</t>
  </si>
  <si>
    <t>VALOR ACEPTA IPS EN RTA I</t>
  </si>
  <si>
    <t>VALOR PENDIENTE SUBSANAR</t>
  </si>
  <si>
    <t>FECHA RTA A GLOSA II</t>
  </si>
  <si>
    <t>VALOR LEVANTA AUDITORIA EN RTA II</t>
  </si>
  <si>
    <t>VALOR ACEPTA IPS EN RTA II</t>
  </si>
  <si>
    <t>VALOR PENDIENTE SUBSANAR2</t>
  </si>
  <si>
    <t>FECHA CONCILIACION</t>
  </si>
  <si>
    <t>VALOR LEVANTA AUDITORIA EN CONCILIACION</t>
  </si>
  <si>
    <t>VALOR ACEPTA IPS EN CONCILIACION</t>
  </si>
  <si>
    <t>VALOR NO ACUERDO</t>
  </si>
  <si>
    <t>VALOR PENDIENTE CONCILIACION</t>
  </si>
  <si>
    <t>MODALIDAD</t>
  </si>
  <si>
    <t xml:space="preserve">DEPARTAMENTO AFILIADO </t>
  </si>
  <si>
    <t>MUNICIPIO AFILIADO</t>
  </si>
  <si>
    <t>FEC INGRESO</t>
  </si>
  <si>
    <t>FEC EGRESO</t>
  </si>
  <si>
    <t>DETALLE GLOSA</t>
  </si>
  <si>
    <t>DESCRIPCION RTA CON</t>
  </si>
  <si>
    <t>cliente</t>
  </si>
  <si>
    <t>PUESTO DE SALUD OICATÁ</t>
  </si>
  <si>
    <t>OICATA</t>
  </si>
  <si>
    <t>GL-159241832941</t>
  </si>
  <si>
    <t>Capitacion</t>
  </si>
  <si>
    <t xml:space="preserve">Se objeta $ 5400310 Concepto CAPITACION  PYP Incumplimiento en las metas de cobertura resolutividad y oportunidad Periodo facturado MAYOValor Facturado  $7239726Valor Prefactura $7239726PLANIFICACION FAMILIAR Se alcanza un cumplimiento mensual del   18% por lo cual se glosa el valor equivalente a $517195 CONTROL PRENATAL Se alcanza un cumplimiento mensual del   00% por lo cual se glosa el valor equivalente a $721334 VACUNACION Se alcanza un cumplimiento mensual del   80% por lo cual se glosa el valor equivalente a $237939 CRECIMIENTO Y DESARROLLO Se alcanza un cumplimiento mensual del   00% por lo cual se glosa el valor equivalente a $685474  ADULTO JOVEN Se alcanza un cumplimiento mensual del   00% por lo cual se glosa el valor equivalente a $721340 ADULTO MAYOR Se alcanza un cumplimiento mensual del   00% por lo cual se glosa el valor equivalente a $625172  CANCER DE CUELLO Se alcanza un cumplimiento mensual del   00% de ejecución por lo cual se glosa el valor equivalente a $582145  AGUDEZA VISUAL Se alcanza un cumplimiento mensual del   00% por lo cual se glosa el valor equivalente a $142081  SALUD BUCAL Se alcanza un cumplimiento mensual del   65% por lo cual se glosa el valor equivalente a $686761  SALUD PUBLICA  Se alcanza un cumplimiento mensual del   00% por lo cual se glosa el valor equivalente a $480870En Total Para Este mes el cumplimiento global alcanzado es del   18% generando una Objeción total Por Incumplimiento De Actividades Programadas De $5400310De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</si>
  <si>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La Objeción por Incumplimiento de actividades programadas para Promoción y Prevención persiste por valor de $5400315  ya que la evaluación de los RIPS reportados inicialmente por la IPS se realizó cumpliendo con los criterios de calidad y estructura establecidos por la normatividad vigente lo que permite evidenciar el porcentaje de cumplimiento de metas frente lo programado revisión en la cual se detectaron varias inconsistencias como actividades reportadas para usuarios inactivos finalidades erróneas actividades duplicadas y edades que no aplican según la normaDichas inconsistencias anulan los registros para su contabilización en la matriz teniendo en cuenta que la Ese no anexa soportes que justifiquen un levantamiento en la glosa ésta se mantiene en firme  </t>
  </si>
  <si>
    <t>GL-159241833104</t>
  </si>
  <si>
    <t xml:space="preserve">Se objeta $ 3561196 Concepto CAPITACION  PROMOCION Y PREVENCION Incumplimiento en las metas de cobertura resolutividad y oportunidad Periodo facturado JULIOValor Facturado  $7066440Valor Prefactura $7066440PLANIFICACION FAMILIAR Se alcanza un cumplimiento mensual del   26% por lo cual se glosa el valor equivalente a $547248 CONTROL PRENATAL Se alcanza un cumplimiento mensual del   30% por lo cual se glosa el valor equivalente a $517891 VACUNACION Se alcanza un cumplimiento mensual del   96% por lo cual se glosa el valor equivalente a $69275 CRECIMIENTO Y DESARROLLO Se alcanza un cumplimiento mensual del   40% por lo cual se glosa el valor equivalente a $380711  ADULTO MAYOR Se alcanza un cumplimiento mensual del   22% por lo cual se glosa el valor equivalente a $473228  CANCER DE CUELLO Se alcanza un cumplimiento mensual del   64% de ejecución por lo cual se glosa el valor equivalente a $201961  SALUD BUCAL Se alcanza un cumplimiento mensual del   58% por lo cual se glosa el valor equivalente a $901633  SALUD PUBLICA  Se alcanza un cumplimiento mensual del   00% por lo cual se glosa el valor equivalente a $469250En Total Para Este mes el cumplimiento global alcanzado es del   60% generando una Objeción total Por Incumplimiento De Actividades Programadas De $3561196De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</si>
  <si>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La Objeción por Incumplimiento de actividades programadas para Promoción y Prevención persiste por valor de $3561196 ya que la evaluación de los RIPS reportados inicialmente por la IPS se realizó cumpliendo con los criterios de calidad y estructura establecidos por la normatividad vigente lo que permite evidenciar el porcentaje de cumplimiento de metas frente lo programado revisión en la cual se detectaron varias inconsistencias como actividades reportadas para usuarios inactivos finalidades erróneas actividades duplicadas y edades que no aplican según la norma Dichas inconsistencias anulan los registros para su contabilización en la matrizTeniendo en cuenta que la Ese no anexa soportes que justifiquen un levantamiento en la glosa ésta se mantiene en firme  </t>
  </si>
  <si>
    <t>GL-1537938039</t>
  </si>
  <si>
    <t xml:space="preserve">Se objeta $ 3418481 Concepto CAPITA  PROMOCIÓN Y PREVENCIÓN Incumplimiento en las metas de cobertura resolutividad y oportunidad Periodo facturado FEBRERO 2020Valor Facturado  $6741574Valor Prefactura $6741574PLANIFICACION FAMILIAR Se alcanza un cumplimiento mensual del   43% por lo cual se glosa el valor equivalente a $515246 CONTROL PRENATAL Se alcanza un cumplimiento mensual del   17% por lo cual se glosa el valor equivalente a $534969 ATENCION DEL PARTO Y DEL RECIEN NACIDO Se alcanza un cumplimiento mensual del NP% por lo cual se glosa el valor equivalente a $  0ATENCION POST PARTO Se alcanza un cumplimiento mensual del NP% por lo cual se glosa el valor equivalente a $0 VACUNACION Se alcanza un cumplimiento mensual del   61% por lo cual se glosa el valor equivalente a $276952 CRECIMIENTO Y DESARROLLO Se alcanza un cumplimiento mensual del   40% por lo cual se glosa el valor equivalente a $363243  ADULTO JOVEN Se alcanza un cumplimiento mensual del   100% por lo cual se glosa el valor equivalente a $  0 ADULTO MAYOR Se alcanza un cumplimiento mensual del   100% por lo cual se glosa el valor equivalente a $  0  CANCER DE CUELLO Se alcanza un cumplimiento mensual del   05% de ejecución por lo cual se glosa el valor equivalente a $515001 CANCER DE MAMA Se alcanza un cumplimiento mensual del NP% por lo cual se glosa el valor equivalente a $  0  AGUDEZA VISUAL Se alcanza un cumplimiento mensual del   67% por lo cual se glosa el valor equivalente a $43383  SALUD BUCAL Se alcanza un cumplimiento mensual del   76% por lo cual se glosa el valor equivalente a $1080143  SALUD PUBLICA  Se alcanza un cumplimiento mensual del   80% por lo cual se glosa el valor equivalente a $89544En Total Para Este mes el cumplimiento global alcanzado es del   57% generando una Objeción total Por Incumplimiento De Actividades Programadas De $3418481De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</si>
  <si>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GL-159241832999</t>
  </si>
  <si>
    <t xml:space="preserve">Se objeta $ 3403578 Concepto CAPITACION  P Y P Incumplimiento en las metas de cobertura resolutividad y oportunidad Periodo facturado JUNIO 2019Valor Facturado  $7193573Valor Prefactura $7193573PLANIFICACION FAMILIAR Se alcanza un cumplimiento mensual del   30% por lo cual se glosa el valor equivalente a $529735 CONTROL PRENATAL Se alcanza un cumplimiento mensual del   30% por lo cual se glosa el valor equivalente a $519891 VACUNACION Se alcanza un cumplimiento mensual del   88% por lo cual se glosa el valor equivalente a $191702 CRECIMIENTO Y DESARROLLO Se alcanza un cumplimiento mensual del   40% por lo cual se glosa el valor equivalente a $390108  ADULTO MAYOR Se alcanza un cumplimiento mensual del   22% por lo cual se glosa el valor equivalente a $481844  AGUDEZA VISUAL Se alcanza un cumplimiento mensual del   84% por lo cual se glosa el valor equivalente a $23008  SALUD BUCAL Se alcanza un cumplimiento mensual del   75% por lo cual se glosa el valor equivalente a $789496  SALUD PUBLICA  Se alcanza un cumplimiento mensual del   00% por lo cual se glosa el valor equivalente a $477794En Total Para Este mes el cumplimiento global alcanzado es del   63% generando una Objeción total Por Incumplimiento De Actividades Programadas De $3403578De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</si>
  <si>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La Objeción por Incumplimiento de actividades programadas para Promoción y Prevención persiste por valor de $3403578 ya que la evaluación de los RIPS reportados inicialmente por la IPS se realizó cumpliendo con los criterios de calidad y estructura establecidos por la normatividad vigentelo que permite evidenciar el porcentaje de cumplimiento de metas frente lo programado revisión en la cual se detectaron varias inconsistencias como actividades reportadas para usuarios inactivos finalidades erróneas actividades duplicadas y edades que no aplican según la norma Dichas inconsistencias anulan los registros para su contabilización en la matrizTeniendo en cuenta que la Ese no anexa soportes que justifiquen un levantamiento en la glosa ésta se mantiene en firme  </t>
  </si>
  <si>
    <t>GL-159241832874</t>
  </si>
  <si>
    <t xml:space="preserve">Se objeta $ 3194540 Concepto CAPITACION  P Y P Incumplimiento en las metas de cobertura resolutividad y oportunidad Periodo facturado ENERO 2019Valor Facturado  $6910655Valor Prefactura $6910655PLANIFICACION FAMILIAR Se alcanza un cumplimiento mensual del   49% por lo cual se glosa el valor equivalente a $415938 CONTROL PRENATAL Se alcanza un cumplimiento mensual del   20% por lo cual se glosa el valor equivalente a $531492 VACUNACION Se alcanza un cumplimiento mensual del   83% por lo cual se glosa el valor equivalente a $216030 CRECIMIENTO Y DESARROLLO Se alcanza un cumplimiento mensual del   34% por lo cual se glosa el valor equivalente a $408869  ADULTO JOVEN Se alcanza un cumplimiento mensual del   64% por lo cual se glosa el valor equivalente a $245685 ADULTO MAYOR Se alcanza un cumplimiento mensual del   22% por lo cual se glosa el valor equivalente a $462888  CANCER DE CUELLO Se alcanza un cumplimiento mensual del   54% de ejecución por lo cual se glosa el valor equivalente a $252930  SALUD BUCAL Se alcanza un cumplimiento mensual del   96% por lo cual se glosa el valor equivalente a $201711  SALUD PUBLICA  Se alcanza un cumplimiento mensual del   00% por lo cual se glosa el valor equivalente a $458997En Total Para Este mes el cumplimiento global alcanzado es del   58% generando una Objeción total Por Incumplimiento De Actividades Programadas De $3194540De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</si>
  <si>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7083596.08</t>
  </si>
  <si>
    <t>GL-159241832876</t>
  </si>
  <si>
    <t xml:space="preserve">Se objeta $ 2345309 Concepto CAPITACION  P Y P Incumplimiento en las metas de cobertura resolutividad y oportunidad Periodo facturado MARZO 2019Valor Facturado  $7083596Valor Prefactura $7083596PLANIFICACION FAMILIAR Se alcanza un cumplimiento mensual del   51% por lo cual se glosa el valor equivalente a $427426 CONTROL PRENATAL Se alcanza un cumplimiento mensual del   17% por lo cual se glosa el valor equivalente a $536794 VACUNACION Se alcanza un cumplimiento mensual del   75% por lo cual se glosa el valor equivalente a $246894 CRECIMIENTO Y DESARROLLO Se alcanza un cumplimiento mensual del   20% por lo cual se glosa el valor equivalente a $503004  ADULTO MAYOR Se alcanza un cumplimiento mensual del   90% por lo cual se glosa el valor equivalente a $62854  SALUD BUCAL Se alcanza un cumplimiento mensual del   98% por lo cual se glosa el valor equivalente a $98062  SALUD PUBLICA  Se alcanza un cumplimiento mensual del   00% por lo cual se glosa el valor equivalente a $470275En Total Para Este mes el cumplimiento global alcanzado es del   72% generando una Objeción total Por Incumplimiento De Actividades Programadas De $2345309De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</si>
  <si>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GL-159241833399</t>
  </si>
  <si>
    <t xml:space="preserve">Se objeta $ 2009155 Concepto CAPITACION  PROMOCION Y PREVENCION Incumplimiento en las metas de cobertura resolutividad y oportunidad Periodo facturado OCTUBREValor Facturado  $6787468Valor Prefactura $6787468PLANIFICACION FAMILIAR Se alcanza un cumplimiento mensual del   67% por lo cual se glosa el valor equivalente a $425524 CONTROL PRENATAL Se alcanza un cumplimiento mensual del   14% por lo cual se glosa el valor equivalente a $535974 VACUNACION Se alcanza un cumplimiento mensual del   86% por lo cual se glosa el valor equivalente a $178147 CRECIMIENTO Y DESARROLLO Se alcanza un cumplimiento mensual del   40% por lo cual se glosa el valor equivalente a $365738  CANCER DE CUELLO Se alcanza un cumplimiento mensual del   99% de ejecución por lo cual se glosa el valor equivalente a $5474  SALUD BUCAL Se alcanza un cumplimiento mensual del   89% por lo cual se glosa el valor equivalente a $498298 En Total Para Este mes el cumplimiento global alcanzado es del   77% generando una Objeción total Por Incumplimiento De Actividades Programadas De $2009155De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</si>
  <si>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GL-159241833251</t>
  </si>
  <si>
    <t xml:space="preserve">Se objeta $ 1879478 Concepto CAPITACION  PROMOCION Y PREVENCION Incumplimiento en las metas de cobertura resolutividad y oportunidad Periodo facturado AGOSTO 2019Valor Facturado  $7202667Valor Prefactura $7202667PLANIFICACION FAMILIAR Se alcanza un cumplimiento mensual del   64% por lo cual se glosa el valor equivalente a $460224 CONTROL PRENATAL Se alcanza un cumplimiento mensual del   30% por lo cual se glosa el valor equivalente a $514847 VACUNACION Se alcanza un cumplimiento mensual del   90% por lo cual se glosa el valor equivalente a $175960 CRECIMIENTO Y DESARROLLO Se alcanza un cumplimiento mensual del   40% por lo cual se glosa el valor equivalente a $387922  ADULTO MAYOR Se alcanza un cumplimiento mensual del   79% por lo cual se glosa el valor equivalente a $133619  SALUD BUCAL Se alcanza un cumplimiento mensual del   96% por lo cual se glosa el valor equivalente a $206906 En Total Para Este mes el cumplimiento global alcanzado es del   78% generando una Objeción total Por Incumplimiento De Actividades Programadas De $1879478De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</si>
  <si>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GL-159241833825</t>
  </si>
  <si>
    <t xml:space="preserve">Se objeta $ 1818050 Concepto CAPITACION  PROMOCION Y PREVENCION Incumplimiento en las metas de cobertura resolutividad y oportunidad Periodo facturado DICIEMBREValor Facturado  $6440554Valor Prefactura $6440554PLANIFICACION FAMILIAR Se alcanza un cumplimiento mensual del   54% por lo cual se glosa el valor equivalente a $381705 CONTROL PRENATAL Se alcanza un cumplimiento mensual del   14% por lo cual se glosa el valor equivalente a $510044 VACUNACION Se alcanza un cumplimiento mensual del   91% por lo cual se glosa el valor equivalente a $156054 CRECIMIENTO Y DESARROLLO Se alcanza un cumplimiento mensual del   40% por lo cual se glosa el valor equivalente a $346882  CANCER DE CUELLO Se alcanza un cumplimiento mensual del   80% de ejecución por lo cual se glosa el valor equivalente a $104905  SALUD BUCAL Se alcanza un cumplimiento mensual del   95% por lo cual se glosa el valor equivalente a $232949  SALUD PUBLICA  Se alcanza un cumplimiento mensual del   80% por lo cual se glosa el valor equivalente a $85511En Total Para Este mes el cumplimiento global alcanzado es del   75% generando una Objeción total Por Incumplimiento De Actividades Programadas De $1818050De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</si>
  <si>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GL-159241833969</t>
  </si>
  <si>
    <t xml:space="preserve">Se objeta $ 1718641 Concepto CAPITACION  PROMOCIN Y PREVENCIN Y Incumplimiento en las metas de cobertura resolutividad y oportunidad Periodo facturado ENERO 2020Valor Facturado  $6467490Valor Prefactura $6467490PLANIFICACION FAMILIAR Se alcanza un cumplimiento mensual del   50% por lo cual se glosa el valor equivalente a $503550 CONTROL PRENATAL Se alcanza un cumplimiento mensual del   18% por lo cual se glosa el valor equivalente a $505810 VACUNACION Se alcanza un cumplimiento mensual del   81% por lo cual se glosa el valor equivalente a $203493 CRECIMIENTO Y DESARROLLO Se alcanza un cumplimiento mensual del   40% por lo cual se glosa el valor equivalente a $348547  CANCER DE CUELLO Se alcanza un cumplimiento mensual del   70% de ejecución por lo cual se glosa el valor equivalente a $157242 En Total Para Este mes el cumplimiento global alcanzado es del   73% generando una Objeción total Por Incumplimiento De Actividades Programadas De $1718641De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</si>
  <si>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GL-159241833363</t>
  </si>
  <si>
    <t xml:space="preserve">Se objeta $ 1556929 Concepto CAPITACION  PROMOCIN Y PREVENCIN Incumplimiento en las metas de cobertura resolutividad y oportunidad Periodo facturado SEPTIEMBREValor Facturado  $6598569Valor Prefactura $6598569PLANIFICACION FAMILIAR Se alcanza un cumplimiento mensual del   71% por lo cual se glosa el valor equivalente a $393789 CONTROL PRENATAL Se alcanza un cumplimiento mensual del   42% por lo cual se glosa el valor equivalente a $456815 VACUNACION Se alcanza un cumplimiento mensual del   84% por lo cual se glosa el valor equivalente a $161244 CRECIMIENTO Y DESARROLLO Se alcanza un cumplimiento mensual del   40% por lo cual se glosa el valor equivalente a $355478  SALUD BUCAL Se alcanza un cumplimiento mensual del   96% por lo cual se glosa el valor equivalente a $189602 En Total Para Este mes el cumplimiento global alcanzado es del   81% generando una Objeción total Por Incumplimiento De Actividades Programadas De $1556929De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</si>
  <si>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GL-159241833785</t>
  </si>
  <si>
    <t xml:space="preserve">Se objeta $ 1456339 Concepto CAPITACION  PROMOCION Y PREVENCION Incumplimiento en las metas de cobertura resolutividad y oportunidad Periodo facturado NOVIEMBREValor Facturado  $6188003Valor Prefactura $6188003PLANIFICACION FAMILIAR Se alcanza un cumplimiento mensual del   58% por lo cual se glosa el valor equivalente a $316779 CONTROL PRENATAL Se alcanza un cumplimiento mensual del   15% por lo cual se glosa el valor equivalente a $505238 VACUNACION Se alcanza un cumplimiento mensual del   84% por lo cual se glosa el valor equivalente a $179707 CRECIMIENTO Y DESARROLLO Se alcanza un cumplimiento mensual del   40% por lo cual se glosa el valor equivalente a $333296  CANCER DE CUELLO Se alcanza un cumplimiento mensual del   95% de ejecución por lo cual se glosa el valor equivalente a $26446  SALUD BUCAL Se alcanza un cumplimiento mensual del   98% por lo cual se glosa el valor equivalente a $94872 En Total Para Este mes el cumplimiento global alcanzado es del   77% generando una Objeción total Por Incumplimiento De Actividades Programadas De $1456339De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</si>
  <si>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GL-15068334508</t>
  </si>
  <si>
    <t xml:space="preserve">Se glosa incumplimiento de metas en actividades de odontologia segun rips reportados solo se realizan 42 actividades porcentaje de cumpliento de un 218% se glosa excedente $ 1384728 se glosa actividades medicina general incumplimiento actividades segun contrato y frecuencia de uso actividades reportadas en rips 98  para un cumplimiento del 51% se glosa excedente $ 1542084 es de aclarar que revisanod rips reportados se evidencia codiogs soat y cups segun normatividad vigente y estructura RIPSs e deben presentar los procedimientos en codigos cups y solo estos se tuvieron en encuenta para la evaluacion del mes en actividades reportadas </t>
  </si>
  <si>
    <t>IPS acepta glosa por valor de $1184953 concepto incumplimiento de metas en consulta por medicina genera y odontologia se suma actividades del programa de promociòn y prevenciòn del mes de septiembre del 2018 quedando un total de actividades en medicina general con 124 actividades y en odontologia 104  EPS levanta glosa por valor de $1714859</t>
  </si>
  <si>
    <t>9190064.67</t>
  </si>
  <si>
    <t>GL-1537731063</t>
  </si>
  <si>
    <t xml:space="preserve">Se objeta $ 1595266 Concepto CAPITA  PROMOCION Y PREVENCION Incumplimiento en las metas de cobertura resolutividad y oportunidad Periodo facturado NOVIEMBRE 2017Valor Facturado  $6834575Valor Prefactura $6834575PLANIFICACION FAMILIAR Se alcanza un cumplimiento mensual del   34% por lo cual se glosa el valor equivalente a $365803 CONTROL PRENATAL Se alcanza un cumplimiento mensual del   39% por lo cual se glosa el valor equivalente a $519894 VACUNACION Se alcanza un cumplimiento mensual del   68% por lo cual se glosa el valor equivalente a $  0 CRECIMIENTO Y DESARROLLO Se alcanza un cumplimiento mensual del   50% por lo cual se glosa el valor equivalente a $152165  ADULTO JOVEN Se alcanza un cumplimiento mensual del   100% por lo cual se glosa el valor equivalente a $  0 ADULTO MAYOR Se alcanza un cumplimiento mensual del   100% por lo cual se glosa el valor equivalente a $  0  CANCER DE CUELLO Se alcanza un cumplimiento mensual del   100% de ejecución por lo cual se glosa el valor equivalente a$  0  AGUDEZA VISUAL Se alcanza un cumplimiento mensual del   100% por lo cual se glosa el valor equivalente a $  0  SALUD BUCAL Se alcanza un cumplimiento mensual del   93% por lo cual se glosa el valor equivalente a $103667  SALUD PUBLICA  Se alcanza un cumplimiento mensual del 0% por lo cual se glosa el valor equivalente a $453738En Total Para Este mes el cumplimiento global alcanzado es del   76% generando una Objeción total Por Incumplimiento De Actividades Programadas De $1595266VER ANEXO DETALLADO CUMPLIMIENTO E INCONSISTENCIAS DE RIPS </t>
  </si>
  <si>
    <t>Glosa en NO acuerdo ya que en reunion en representacion de  Coosalud Jefe Dina Corredor Jefe Rene Espitia en representacion de la IPS Dr Jose Andres Ramirez Jefe Jully Fagua y en representacion de aplisalud Yina Rocha donde se establece lo siguiente Tanto la los representantes de Coosalud  como los de la IPS manifiestan que aplisalud por error en la matriz se esta realizando la glosa con base una matriz errada por tal motivo las glosas no corresponden con la realidad en el momento de la conciliacion  Maria Elena Duque se encuentra en vacaciones sin embargo en otra ocasion la funcionaria me manifiesta que la glosa se esta generando de la manera correcta segun la informacion suministrada por Coosalud por lo que se deja glosa en NO acuerdo hasta que Coosalud pase por escrito que se esta generando la glosa con matriz equivocada y pasen la informacion a Maria Elena y me envien la informacion real para poder realizar el proceso de la conciliacionSE CONCILIA VALOR NO ACUERDO SEGÚN ACTA REALIZADAEL DIA 12/07/2019 SEGÚN CONCEPTOIPS acepta glosa por valor de $8550523 correspondiente al incumplimiento de las metas y cobertura del programa de PyP en los meses noviembre diciembre del 2017 enero febrero y marzo del 2018 correspondiete a la vigencia 2017 mayo junio julio agosto septiembre octubre noviembre diciembre del 2018 y febrero del 2019 corresponidente a la vigencia del 2018 EPS levanta glosa por valor de $32506487 una vez presentados los soportes de las historias clìnicas como consejeria en lactancia materna consulta por odontogìa en control prenatal control de placa bacteriana en la vigencia 2017 en el programa de planificaciòn familiar como implante subdermico anticonceptivos orales mensuales anticonceptivos inyectables mensual y trimestral en el programa de control prenatal consulta de primera vez y de control consejeria en lactancia materna consulta por odontologìa general en gestantes en el programa de adulto mayor consulta por mèdico general en el programa de crecimiento y desarrollo consulta por medico general de la vigencia 2018 IPS soporta el envìo de las actividades de salud pùblica a COOSALUD EPS de los meses enero febrero y maroz 2018 septiembre octubre y noviembre del 2017 correspondiente a la vigencia 2017 mayo junio julio agosto septiembre noviembre y diciembre del 2018 febrero 2019 correspondiente a la vigencia 2018  Se hizo levantamiento total de la glosa en el programa control prenatal en inmunizaciòn en el programa de PAI se levantò el valor glosado en la entrega de vitaminas en el programa de control prenatal y crecimiento y desarrollo èstos se encuentran a cargo de DISTRIMEQ se realizò verificaciòn en el resgistro especial de prestadores de servicios de salud (REPS) de la habilitaciòn de farmacia y/o entrega de medicamentos la IPS entrega los RIPS corregidos màs la 4505 tanto de la vigencia 2017 y 2018 VALOR ACEPTADO POR LA EPS   $ 1595266                  VALOR ACEPTADO POR LA IPS                                   VALOR NO ACUERDO NOTA Los valores registrados como valor aceptado IPS valor aceptado EPS y valor no acuerdo corresponden a la sumatoria de las actas de conciliación realizadas para esta factura</t>
  </si>
  <si>
    <t>GL-1537731137</t>
  </si>
  <si>
    <t xml:space="preserve">Se objeta $ 1470843 Concepto CAPITACION  P Y P Incumplimiento en las metas de cobertura resolutividad y oportunidad Periodo facturado DICIEMBRE 2017Valor Facturado  $6907421Valor Prefactura $6907421PLANIFICACION FAMILIAR Se alcanza un cumplimiento mensual del   46% por lo cual se glosa el valor equivalente a $342749 CONTROL PRENATAL Se alcanza un cumplimiento mensual del   40% por lo cual se glosa el valor equivalente a $509417 VACUNACION Se alcanza un cumplimiento mensual del   69% por lo cual se glosa el valor equivalente a $  0 CRECIMIENTO Y DESARROLLO Se alcanza un cumplimiento mensual del   50% por lo cual se glosa el valor equivalente a $153816  ADULTO JOVEN Se alcanza un cumplimiento mensual del   100% por lo cual se glosa el valor equivalente a $  0 ADULTO MAYOR Se alcanza un cumplimiento mensual del   100% por lo cual se glosa el valor equivalente a $  0  CANCER DE CUELLO Se alcanza un cumplimiento mensual del   100% de ejecución por lo cual se glosa el valor equivalente a $  0  AGUDEZA VISUAL Se alcanza un cumplimiento mensual del   100% por lo cual se glosa el valor equivalente a $  0  SALUD BUCAL Se alcanza un cumplimiento mensual del   100% por lo cual se glosa el valor equivalente a $6198  SALUD PUBLICA  Se alcanza un cumplimiento mensual del 0% por lo cual se glosa el valor equivalente a $458663En Total Para Este mes el cumplimiento global alcanzado es del   78% generando una Objeción total Por Incumplimiento De Actividades Programadas De $1470843De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</si>
  <si>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Glosa en NO acuerdo ya que en reunion en representacion de  Coosalud Jefe Dina Corredor Jefe Rene Espitia en representacion de la IPS Dr Jose Andres Ramirez Jefe Jully Fagua y en representacion de aplisalud Yina Rocha donde se establece lo siguiente Tanto la los representantes de Coosalud  como los de la IPS manifiestan que aplisalud por error en la matriz se esta realizando la glosa con base una matriz errada por tal motivo las glosas no corresponden con la realidad en el momento de la conciliacion  Maria Elena Duque se encuentra en vacaciones sin embargo en otra ocasion la funcionaria me manifiesta que la glosa se esta generando de la manera correcta segun la informacion suministrada por Coosalud por lo que se deja glosa en NO acuerdo hasta que Coosalud pase por escrito que se esta generando la glosa con matriz equivocada y pasen la informacion a Maria Elena y me envien la informacion real para poder realizar el proceso de la conciliacionSE CONCILIA VALOR NO ACUERDO SEGÚN ACTA REALIZADAEL DIA 12/07/2019 SEGÚN CONCEPTOIPS acepta glosa por valor de $8550523 correspondiente al incumplimiento de las metas y cobertura del programa de PyP en los meses noviembre diciembre del 2017 enero febrero y marzo del 2018 correspondiete a la vigencia 2017 mayo junio julio agosto septiembre octubre noviembre diciembre del 2018 y febrero del 2019 corresponidente a la vigencia del 2018 EPS levanta glosa por valor de $32506487 una vez presentados los soportes de las historias clìnicas como consejeria en lactancia materna consulta por odontogìa en control prenatal control de placa bacteriana en la vigencia 2017 en el programa de planificaciòn familiar como implante subdermico anticonceptivos orales mensuales anticonceptivos inyectables mensual y trimestral en el programa de control prenatal consulta de primera vez y de control consejeria en lactancia materna consulta por odontologìa general en gestantes en el programa de adulto mayor consulta por mèdico general en el programa de crecimiento y desarrollo consulta por medico general de la vigencia 2018 IPS soporta el envìo de las actividades de salud pùblica a COOSALUD EPS de los meses enero febrero y maroz 2018 septiembre octubre y noviembre del 2017 correspondiente a la vigencia 2017 mayo junio julio agosto septiembre noviembre y diciembre del 2018 febrero 2019 correspondiente a la vigencia 2018  Se hizo levantamiento total de la glosa en el programa control prenatal en inmunizaciòn en el programa de PAI se levantò el valor glosado en la entrega de vitaminas en el programa de control prenatal y crecimiento y desarrollo èstos se encuentran a cargo de DISTRIMEQ se realizò verificaciòn en el resgistro especial de prestadores de servicios de salud (REPS) de la habilitaciòn de farmacia y/o entrega de medicamentos la IPS entrega los RIPS corregidos màs la 4505 tanto de la vigencia 2017 y 2018VALOR ACEPTADO POR LA EPS    $ 1271137                 VALOR ACEPTADO POR LA IPS  $ 199706                                 VALOR NO ACUERDO NOTA Los valores registrados como valor aceptado IPS valor aceptado EPS y valor no acuerdo corresponden a la sumatoria de las actas de conciliación realizadas para esta factura</t>
  </si>
  <si>
    <t>GL-1537731195</t>
  </si>
  <si>
    <t xml:space="preserve">Se objeta $ 1731093 Concepto CAPITA  PROMOCIN Y PREVENCION Incumplimiento en las metas de cobertura resolutividad y oportunidad Periodo facturado ENERO 2018Valor Facturado  $6943021Valor Prefactura $6943021PLANIFICACION FAMILIAR Se alcanza un cumplimiento mensual del   50% por lo cual se glosa el valor equivalente a $291654 CONTROL PRENATAL Se alcanza un cumplimiento mensual del   17% por lo cual se glosa el valor equivalente a $568513 VACUNACION Se alcanza un cumplimiento mensual del   57% por lo cual se glosa el valor equivalente a $  0 CRECIMIENTO Y DESARROLLO Se alcanza un cumplimiento mensual del   50% por lo cual se glosa el valor equivalente a $154587  ADULTO JOVEN Se alcanza un cumplimiento mensual del   100% por lo cual se glosa el valor equivalente a $  0 ADULTO MAYOR Se alcanza un cumplimiento mensual del   100% por lo cual se glosa el valor equivalente a $  0  CANCER DE CUELLO Se alcanza un cumplimiento mensual del   100% de ejecución por lo cual se glosa el valor equivalente a $  0  AGUDEZA VISUAL Se alcanza un cumplimiento mensual del   100% por lo cual se glosa el valor equivalente a $  0  SALUD BUCAL Se alcanza un cumplimiento mensual del   95% por lo cual se glosa el valor equivalente a $255378  SALUD PUBLICA  Se alcanza un cumplimiento mensual del 0% por lo cual se glosa el valor equivalente a $460961En Total Para Este mes el cumplimiento global alcanzado es del   74% generando una Objeción total Por Incumplimiento De Actividades Programadas De $1731093De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</si>
  <si>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FACTURA 0975MES FACTURADO ENERO 2018RESPUESTA DE LA IPS No se acepta glosa dado que las metas no corresponden con lo estipulado en el contrato inicialRESPUESTA DE LA EPS las metas establecidas en la matriz de programación y con la cual se trabaja en el proceso de auditoría corresponden a las acordes a la población afiliada en el municipio sin embargo de existir desacuerdo y poder demostrar inconsistencia en las metas podrá solicitar revisión por parte del área de gestión de la EPS y con las indicaciones de su parte se harán los cambios a que hubiere lugar para el proceso de conciliación dado que las objeciones ya han sido emitidas de los meses facturados de lo corrido de la vigenciaDe acuerdo a lo anterior se mantiene glosa por valor de $1731093  ,Glosa en NO acuerdo ya que en reunion en representacion de  Coosalud Jefe Dina Corredor Jefe Rene Espitia en representacion de la IPS Dr Jose Andres Ramirez Jefe Jully Fagua y en representacion de aplisalud Yina Rocha donde se establece lo siguiente Tanto la los representantes de Coosalud  como los de la IPS manifiestan que aplisalud por error en la matriz se esta realizando la glosa con base una matriz errada por tal motivo las glosas no corresponden con la realidad en el momento de la conciliacion  Maria Elena Duque se encuentra en vacaciones sin embargo en otra ocasion la funcionaria me manifiesta que la glosa se esta generando de la manera correcta segun la informacion suministrada por Coosalud por lo que se deja glosa en NO acuerdo hasta que Coosalud pase por escrito que se esta generando la glosa con matriz equivocada y pasen la informacion a Maria Elena y me envien la informacion real para poder realizar el proceso de la conciliacionSE CONCILIA VALOR NO ACUERDO SEGÚN ACTA REALIZADAEL DIA 12/07/2019 SEGÚN CONCEPTOIPS acepta glosa por valor de $8550523 correspondiente al incumplimiento de las metas y cobertura del programa de PyP en los meses noviembre diciembre del 2017 enero febrero y marzo del 2018 correspondiete a la vigencia 2017 mayo junio julio agosto septiembre octubre noviembre diciembre del 2018 y febrero del 2019 corresponidente a la vigencia del 2018 EPS levanta glosa por valor de $32506487 una vez presentados los soportes de las historias clìnicas como consejeria en lactancia materna consulta por odontogìa en control prenatal control de placa bacteriana en la vigencia 2017 en el programa de planificaciòn familiar como implante subdermico anticonceptivos orales mensuales anticonceptivos inyectables mensual y trimestral en el programa de control prenatal consulta de primera vez y de control consejeria en lactancia materna consulta por odontologìa general en gestantes en el programa de adulto mayor consulta por mèdico general en el programa de crecimiento y desarrollo consulta por medico general de la vigencia 2018 IPS soporta el envìo de las actividades de salud pùblica a COOSALUD EPS de los meses enero febrero y maroz 2018 septiembre octubre y noviembre del 2017 correspondiente a la vigencia 2017 mayo junio julio agosto septiembre noviembre y diciembre del 2018 febrero 2019 correspondiente a la vigencia 2018  Se hizo levantamiento total de la glosa en el programa control prenatal en inmunizaciòn en el programa de PAI se levantò el valor glosado en la entrega de vitaminas en el programa de control prenatal y crecimiento y desarrollo èstos se encuentran a cargo de DISTRIMEQ se realizò verificaciòn en el resgistro especial de prestadores de servicios de salud (REPS) de la habilitaciòn de farmacia y/o entrega de medicamentos la IPS entrega los RIPS corregidos màs la 4505 tanto de la vigencia 2017 y 2018 VALOR ACEPTADO POR LA EPS  $ 1731093                   VALOR ACEPTADO POR LA IPS                                   VALOR NO ACUERDO NOTA Los valores registrados como valor aceptado IPS valor aceptado EPS y valor no acuerdo corresponden a la sumatoria de las actas de conciliación realizadas para esta factura</t>
  </si>
  <si>
    <t>GL-1537731283</t>
  </si>
  <si>
    <t xml:space="preserve">Se objeta $ 2425982 Concepto CAPITA  PROMOCION Y PREVENCION Incumplimiento en las metas de cobertura resolutividad y oportunidad Periodo facturado FEBRERO 2018Valor Facturado  $6673389Valor Prefactura $6673389PLANIFICACION FAMILIAR Se alcanza un cumplimiento mensual del   37% por lo cual se glosa el valor equivalente a $438231 CONTROL PRENATAL Se alcanza un cumplimiento mensual del   48% por lo cual se glosa el valor equivalente a $465094 VACUNACION Se alcanza un cumplimiento mensual del   75% por lo cual se glosa el valor equivalente a $  0 CRECIMIENTO Y DESARROLLO Se alcanza un cumplimiento mensual del   50% por lo cual se glosa el valor equivalente a $148641  ADULTO JOVEN Se alcanza un cumplimiento mensual del   100% por lo cual se glosa el valor equivalente a $  0 ADULTO MAYOR Se alcanza un cumplimiento mensual del   100% por lo cual se glosa el valor equivalente a $  0  CANCER DE CUELLO Se alcanza un cumplimiento mensual del   57% de ejecución por lo cual se glosa el valor equivalente a$230052  AGUDEZA VISUAL Se alcanza un cumplimiento mensual del   100% por lo cual se glosa el valor equivalente a $  0  SALUD BUCAL Se alcanza un cumplimiento mensual del   85% por lo cual se glosa el valor equivalente a $700731  SALUD PUBLICA  Se alcanza un cumplimiento mensual del 0% por lo cual se glosa el valor equivalente a $443232En Total Para Este mes el cumplimiento global alcanzado es del   72% generando una Objeción total Por Incumplimiento De Actividades Programadas De $2425982De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</si>
  <si>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Glosa en NO acuerdo ya que en reunion en representacion de  Coosalud Jefe Dina Corredor Jefe Rene Espitia en representacion de la IPS Dr Jose Andres Ramirez Jefe Jully Fagua y en representacion de aplisalud Yina Rocha donde se establece lo siguiente Tanto la los representantes de Coosalud  como los de la IPS manifiestan que aplisalud por error en la matriz se esta realizando la glosa con base una matriz errada por tal motivo las glosas no corresponden con la realidad en el momento de la conciliacion  Maria Elena Duque se encuentra en vacaciones sin embargo en otra ocasion la funcionaria me manifiesta que la glosa se esta generando de la manera correcta segun la informacion suministrada por Coosalud por lo que se deja glosa en NO acuerdo hasta que Coosalud pase por escrito que se esta generando la glosa con matriz equivocada y pasen la informacion a Maria Elena y me envien la informacion real para poder realizar el proceso de la conciliacionSE CONCILIA VALOR NO ACUERDO SEGÚN ACTA REALIZADAEL DIA 12/07/2019 SEGÚN CONCEPTOIPS acepta glosa por valor de $8550523 correspondiente al incumplimiento de las metas y cobertura del programa de PyP en los meses noviembre diciembre del 2017 enero febrero y marzo del 2018 correspondiete a la vigencia 2017 mayo junio julio agosto septiembre octubre noviembre diciembre del 2018 y febrero del 2019 corresponidente a la vigencia del 2018 EPS levanta glosa por valor de $32506487 una vez presentados los soportes de las historias clìnicas como consejeria en lactancia materna consulta por odontogìa en control prenatal control de placa bacteriana en la vigencia 2017 en el programa de planificaciòn familiar como implante subdermico anticonceptivos orales mensuales anticonceptivos inyectables mensual y trimestral en el programa de control prenatal consulta de primera vez y de control consejeria en lactancia materna consulta por odontologìa general en gestantes en el programa de adulto mayor consulta por mèdico general en el programa de crecimiento y desarrollo consulta por medico general de la vigencia 2018 IPS soporta el envìo de las actividades de salud pùblica a COOSALUD EPS de los meses enero febrero y maroz 2018 septiembre octubre y noviembre del 2017 correspondiente a la vigencia 2017 mayo junio julio agosto septiembre noviembre y diciembre del 2018 febrero 2019 correspondiente a la vigencia 2018  Se hizo levantamiento total de la glosa en el programa control prenatal en inmunizaciòn en el programa de PAI se levantò el valor glosado en la entrega de vitaminas en el programa de control prenatal y crecimiento y desarrollo èstos se encuentran a cargo de DISTRIMEQ se realizò verificaciòn en el resgistro especial de prestadores de servicios de salud (REPS) de la habilitaciòn de farmacia y/o entrega de medicamentos la IPS entrega los RIPS corregidos màs la 4505 tanto de la vigencia 2017 y 2018 VALOR ACEPTADO POR LA EPS 2425982                    VALOR ACEPTADO POR LA IPS                                   VALOR NO ACUERDO NOTA Los valores registrados como valor aceptado IPS valor aceptado EPS y valor no acuerdo corresponden a la sumatoria de las actas de conciliación realizadas para esta factura</t>
  </si>
  <si>
    <t>GL-1537731284</t>
  </si>
  <si>
    <t xml:space="preserve">Se objeta $ 2178056 Concepto CAPITA  PROMOCION Y PREVENCION Incumplimiento en las metas de cobertura resolutividad y oportunidad Periodo facturado MARZO 2018Valor Facturado  $6708658Valor Prefactura $6708658PLANIFICACION FAMILIAR Se alcanza un cumplimiento mensual del   25% por lo cual se glosa el valor equivalente a $578497 CONTROL PRENATAL Se alcanza un cumplimiento mensual del   36% por lo cual se glosa el valor equivalente a $508953 VACUNACION Se alcanza un cumplimiento mensual del   59% por lo cual se glosa el valor equivalente a $  0 CRECIMIENTO Y DESARROLLO Se alcanza un cumplimiento mensual del   50% por lo cual se glosa el valor equivalente a $149412  ADULTO JOVEN Se alcanza un cumplimiento mensual del   100% por lo cual se glosa el valor equivalente a $  0 ADULTO MAYOR Se alcanza un cumplimiento mensual del   100% por lo cual se glosa el valor equivalente a $  0  CANCER DE CUELLO Se alcanza un cumplimiento mensual del   100% de ejecución por lo cual se glosa el valor equivalente a$  0  AGUDEZA VISUAL Se alcanza un cumplimiento mensual del   100% por lo cual se glosa el valor equivalente a $  0  SALUD BUCAL Se alcanza un cumplimiento mensual del   90% por lo cual se glosa el valor equivalente a $495664  SALUD PUBLICA  Se alcanza un cumplimiento mensual del 0% por lo cual se glosa el valor equivalente a $445530En Total Para Este mes el cumplimiento global alcanzado es del   73% generando una Objeción total Por Incumplimiento De Actividades Programadas De $2178056De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</si>
  <si>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Glosa en NO acuerdo ya que en reunion en representacion de  Coosalud Jefe Dina Corredor Jefe Rene Espitia en representacion de la IPS Dr Jose Andres Ramirez Jefe Jully Fagua y en representacion de aplisalud Yina Rocha donde se establece lo siguiente Tanto la los representantes de Coosalud  como los de la IPS manifiestan que aplisalud por error en la matriz se esta realizando la glosa con base una matriz errada por tal motivo las glosas no corresponden con la realidad en el momento de la conciliacion  Maria Elena Duque se encuentra en vacaciones sin embargo en otra ocasion la funcionaria me manifiesta que la glosa se esta generando de la manera correcta segun la informacion suministrada por Coosalud por lo que se deja glosa en NO acuerdo hasta que Coosalud pase por escrito que se esta generando la glosa con matriz equivocada y pasen la informacion a Maria Elena y me envien la informacion real para poder realizar el proceso de la conciliacionSE CONCILIA VALOR NO ACUERDO SEGÚN ACTA REALIZADAEL DIA 12/07/2019 SEGÚN CONCEPTOIPS acepta glosa por valor de $8550523 correspondiente al incumplimiento de las metas y cobertura del programa de PyP en los meses noviembre diciembre del 2017 enero febrero y marzo del 2018 correspondiete a la vigencia 2017 mayo junio julio agosto septiembre octubre noviembre diciembre del 2018 y febrero del 2019 corresponidente a la vigencia del 2018 EPS levanta glosa por valor de $32506487 una vez presentados los soportes de las historias clìnicas como consejeria en lactancia materna consulta por odontogìa en control prenatal control de placa bacteriana en la vigencia 2017 en el programa de planificaciòn familiar como implante subdermico anticonceptivos orales mensuales anticonceptivos inyectables mensual y trimestral en el programa de control prenatal consulta de primera vez y de control consejeria en lactancia materna consulta por odontologìa general en gestantes en el programa de adulto mayor consulta por mèdico general en el programa de crecimiento y desarrollo consulta por medico general de la vigencia 2018 IPS soporta el envìo de las actividades de salud pùblica a COOSALUD EPS de los meses enero febrero y maroz 2018 septiembre octubre y noviembre del 2017 correspondiente a la vigencia 2017 mayo junio julio agosto septiembre noviembre y diciembre del 2018 febrero 2019 correspondiente a la vigencia 2018  Se hizo levantamiento total de la glosa en el programa control prenatal en inmunizaciòn en el programa de PAI se levantò el valor glosado en la entrega de vitaminas en el programa de control prenatal y crecimiento y desarrollo èstos se encuentran a cargo de DISTRIMEQ se realizò verificaciòn en el resgistro especial de prestadores de servicios de salud (REPS) de la habilitaciòn de farmacia y/o entrega de medicamentos la IPS entrega los RIPS corregidos màs la 4505 tanto de la vigencia 2017 y 2018 VALOR ACEPTADO POR LA EPS        $ 1833963             VALOR ACEPTADO POR LA IPS        $ 344093                           VALOR NO ACUERDO NOTA Los valores registrados como valor aceptado IPS valor aceptado EPS y valor no acuerdo corresponden a la sumatoria de las actas de conciliación realizadas para esta factura</t>
  </si>
  <si>
    <t>GL-1537731420</t>
  </si>
  <si>
    <t xml:space="preserve">Se objeta $ 3287304 Concepto CAPITA  PROMOCION Y PREVENCION Incumplimiento en las metas de cobertura resolutividad y oportunidad Periodo facturado MAYO 2018Valor Facturado  $6851715Valor Prefactura $6851715PLANIFICACION FAMILIAR Se alcanza un cumplimiento mensual del   40% por lo cual se glosa el valor equivalente a $524624 CONTROL PRENATAL Se alcanza un cumplimiento mensual del   15% por lo cual se glosa el valor equivalente a $631430 VACUNACION Se alcanza un cumplimiento mensual del   64% por lo cual se glosa el valor equivalente a $208519 CRECIMIENTO Y DESARROLLO Se alcanza un cumplimiento mensual del   22% por lo cual se glosa el valor equivalente a $578575  ADULTO JOVEN Se alcanza un cumplimiento mensual del   50% por lo cual se glosa el valor equivalente a $119422 ADULTO MAYOR Se alcanza un cumplimiento mensual del   03% por lo cual se glosa el valor equivalente a $575897  CANCER DE CUELLO Se alcanza un cumplimiento mensual del   65% de ejecución por lo cual se glosa el valor equivalente a $193942 CANCER DE MAMA Se alcanza un cumplimiento mensual del   00% por lo cual se glosa el valor equivalente a $  0  AGUDEZA VISUAL Se alcanza un cumplimiento mensual del   100% por lo cual se glosa el valor equivalente a $  0  SALUD BUCAL Se alcanza un cumplimiento mensual del   100% por lo cual se glosa el valor equivalente a $  0  SALUD PUBLICA  Se alcanza un cumplimiento mensual del   00% por lo cual se glosa el valor equivalente a $454895En Total Para Este mes el cumplimiento global alcanzado es del   51% generando una Objeción total Por Incumplimiento De Actividades Programadas De $3287304De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</si>
  <si>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Glosa en NO acuerdo ya que en reunion en representacion de  Coosalud Jefe Dina Corredor Jefe Rene Espitia en representacion de la IPS Dr Jose Andres Ramirez Jefe Jully Fagua y en representacion de aplisalud Yina Rocha donde se establece lo siguiente Tanto la los representantes de Coosalud  como los de la IPS manifiestan que aplisalud por error en la matriz se esta realizando la glosa con base una matriz errada por tal motivo las glosas no corresponden con la realidad en el momento de la conciliacion  Maria Elena Duque se encuentra en vacaciones sin embargo en otra ocasion la funcionaria me manifiesta que la glosa se esta generando de la manera correcta segun la informacion suministrada por Coosalud por lo que se deja glosa en NO acuerdo hasta que Coosalud pase por escrito que se esta generando la glosa con matriz equivocada y pasen la informacion a Maria Elena y me envien la informacion real para poder realizar el proceso de la conciliacionSE CONCILIA VALOR NO ACUERDO SEGÚN ACTA REALIZADAEL DIA 12/07/2019 SEGÚN CONCEPTOIPS acepta glosa por valor de $8550523 correspondiente al incumplimiento de las metas y cobertura del programa de PyP en los meses noviembre diciembre del 2017 enero febrero y marzo del 2018 correspondiete a la vigencia 2017 mayo junio julio agosto septiembre octubre noviembre diciembre del 2018 y febrero del 2019 corresponidente a la vigencia del 2018 EPS levanta glosa por valor de $32506487 una vez presentados los soportes de las historias clìnicas como consejeria en lactancia materna consulta por odontogìa en control prenatal control de placa bacteriana en la vigencia 2017 en el programa de planificaciòn familiar como implante subdermico anticonceptivos orales mensuales anticonceptivos inyectables mensual y trimestral en el programa de control prenatal consulta de primera vez y de control consejeria en lactancia materna consulta por odontologìa general en gestantes en el programa de adulto mayor consulta por mèdico general en el programa de crecimiento y desarrollo consulta por medico general de la vigencia 2018 IPS soporta el envìo de las actividades de salud pùblica a COOSALUD EPS de los meses enero febrero y maroz 2018 septiembre octubre y noviembre del 2017 correspondiente a la vigencia 2017 mayo junio julio agosto septiembre noviembre y diciembre del 2018 febrero 2019 correspondiente a la vigencia 2018  Se hizo levantamiento total de la glosa en el programa control prenatal en inmunizaciòn en el programa de PAI se levantò el valor glosado en la entrega de vitaminas en el programa de control prenatal y crecimiento y desarrollo èstos se encuentran a cargo de DISTRIMEQ se realizò verificaciòn en el resgistro especial de prestadores de servicios de salud (REPS) de la habilitaciòn de farmacia y/o entrega de medicamentos la IPS entrega los RIPS corregidos màs la 4505 tanto de la vigencia 2017 y 2018 VALOR ACEPTADO POR LA EPS $ 2520546                    VALOR ACEPTADO POR LA IPS  $ 766758                                 VALOR NO ACUERDO NOTA Los valores registrados como valor aceptado IPS valor aceptado EPS y valor no acuerdo corresponden a la sumatoria de las actas de conciliación realizadas para esta factura</t>
  </si>
  <si>
    <t>GL-1537731493</t>
  </si>
  <si>
    <t xml:space="preserve">Se objeta $ 2229481 Concepto CAPITACION  PROMOCION Y PREVENCION Incumplimiento en las metas de cobertura resolutividad y oportunidad Periodo facturado JUNIO 2018Valor Facturado  $6739314 Valor Prefactura $6739314PLANIFICACION FAMILIAR Se alcanza un cumplimiento mensual del   52% por lo cual se glosa el valor equivalente a $366302 CONTROL PRENATAL Se alcanza un cumplimiento mensual del   30% por lo cual se glosa el valor equivalente a $551247 VACUNACION Se alcanza un cumplimiento mensual del   80% por lo cual se glosa el valor equivalente a $188844 CRECIMIENTO Y DESARROLLO Se alcanza un cumplimiento mensual del   29% por lo cual se glosa el valor equivalente a $425183  ADULTO JOVEN Se alcanza un cumplimiento mensual del   100% por lo cual se glosa el valor equivalente a $  0 ADULTO MAYOR Se alcanza un cumplimiento mensual del   90% por lo cual se glosa el valor equivalente a $59793  CANCER DE CUELLO Se alcanza un cumplimiento mensual del   65% de ejecución por lo cual se glosa el valor equivalente a $190736  AGUDEZA VISUAL Se alcanza un cumplimiento mensual del   100% por lo cual se glosa el valor equivalente a $  0  SALUD BUCAL Se alcanza un cumplimiento mensual del   100% por lo cual se glosa el valor equivalente a $  0  SALUD PUBLICA  Se alcanza un cumplimiento mensual del   00% por lo cual se glosa el valor equivalente a $447376En Total Para Este mes el cumplimiento global alcanzado es del   72% generando una Objeción total Por Incumplimiento De Actividades Programadas De $2229481De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</si>
  <si>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IPS acepta glosa por valor de $8550523 correspondiente al incumplimiento de las metas y cobertura del programa de PyP en los meses noviembre diciembre del 2017 enero febrero y marzo del 2018 correspondiete a la vigencia 2017 mayo junio julio agosto septiembre octubre noviembre diciembre del 2018 y febrero del 2019 corresponidente a la vigencia del 2018 EPS levanta glosa por valor de $32506487 una vez presentados los soportes de las historias clìnicas como consejeria en lactancia materna consulta por odontogìa en control prenatal control de placa bacteriana en la vigencia 2017 en el programa de planificaciòn familiar como implante subdermico anticonceptivos orales mensuales anticonceptivos inyectables mensual y trimestral en el programa de control prenatal consulta de primera vez y de control consejeria en lactancia materna consulta por odontologìa general en gestantes en el programa de adulto mayor consulta por mèdico general en el programa de crecimiento y desarrollo consulta por medico general de la vigencia 2018 IPS soporta el envìo de las actividades de salud pùblica a COOSALUD EPS de los meses enero febrero y maroz 2018 septiembre octubre y noviembre del 2017 correspondiente a la vigencia 2017 mayo junio julio agosto septiembre noviembre y diciembre del 2018 febrero 2019 correspondiente a la vigencia 2018  Se hizo levantamiento total de la glosa en el programa control prenatal en inmunizaciòn en el programa de PAI se levantò el valor glosado en la entrega de vitaminas en el programa de control prenatal y crecimiento y desarrollo èstos se encuentran a cargo de DISTRIMEQ se realizò verificaciòn en el resgistro especial de prestadores de servicios de salud (REPS) de la habilitaciòn de farmacia y/o entrega de medicamentos la IPS entrega los RIPS corregidos màs la 4505 tanto de la vigencia 2017 y 2018 </t>
  </si>
  <si>
    <t>GL-1537731494</t>
  </si>
  <si>
    <t xml:space="preserve">Se objeta $ 2676648 Concepto CAPITACION  PROMOCION Y PREVENCION Incumplimiento en las metas de cobertura resolutividad y oportunidad Periodo facturado JULIO 2018Valor Facturado  $6908905 Valor Prefactura $6908905PLANIFICACION FAMILIAR Se alcanza un cumplimiento mensual del   30% por lo cual se glosa el valor equivalente a $556932 CONTROL PRENATAL Se alcanza un cumplimiento mensual del   38% por lo cual se glosa el valor equivalente a $514254 VACUNACION Se alcanza un cumplimiento mensual del   82% por lo cual se glosa el valor equivalente a $190835 CRECIMIENTO Y DESARROLLO Se alcanza un cumplimiento mensual del   34% por lo cual se glosa el valor equivalente a $408564  ADULTO JOVEN Se alcanza un cumplimiento mensual del   100% por lo cual se glosa el valor equivalente a $  0 ADULTO MAYOR Se alcanza un cumplimiento mensual del   22% por lo cual se glosa el valor equivalente a $462543  CANCER DE CUELLO Se alcanza un cumplimiento mensual del   85% de ejecución por lo cual se glosa el valor equivalente a $84866  AGUDEZA VISUAL Se alcanza un cumplimiento mensual del   100% por lo cual se glosa el valor equivalente a $  0  SALUD BUCAL Se alcanza un cumplimiento mensual del   100% por lo cual se glosa el valor equivalente a $  0  SALUD PUBLICA  Se alcanza un cumplimiento mensual del   00% por lo cual se glosa el valor equivalente a $458655En Total Para Este mes el cumplimiento global alcanzado es del   66% generando una Objeción total Por Incumplimiento De Actividades Programadas De $2676648De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</si>
  <si>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GL-159241832004</t>
  </si>
  <si>
    <t xml:space="preserve">Se objeta $ 3003866 Concepto CAPITACION  PYP Incumplimiento en las metas de cobertura resolutividad y oportunidad Periodo facturado AGOSTO 2018Valor Facturado  $6821061Valor Prefactura $6821061PLANIFICACION FAMILIAR Se alcanza un cumplimiento mensual del   29% por lo cual se glosa el valor equivalente a $552840 CONTROL PRENATAL Se alcanza un cumplimiento mensual del   22% por lo cual se glosa el valor equivalente a $534184 VACUNACION Se alcanza un cumplimiento mensual del   91% por lo cual se glosa el valor equivalente a $50475 CRECIMIENTO Y DESARROLLO Se alcanza un cumplimiento mensual del   29% por lo cual se glosa el valor equivalente a $430379  ADULTO MAYOR Se alcanza un cumplimiento mensual del   56% por lo cual se glosa el valor equivalente a $258604  CANCER DE CUELLO Se alcanza un cumplimiento mensual del   35% de ejecución por lo cual se glosa el valor equivalente a $356983  SALUD BUCAL Se alcanza un cumplimiento mensual del   92% por lo cual se glosa el valor equivalente a $367555  SALUD PUBLICA  Se alcanza un cumplimiento mensual del   00% por lo cual se glosa el valor equivalente a $452845En Total Para Este mes el cumplimiento global alcanzado es del   62% generando una Objeción total Por Incumplimiento De Actividades Programadas De $3003866De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</si>
  <si>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IPS acepta glosa por valor de $8550523 correspondiente al incumplimiento de las metas y cobertura del programa de PyP en los meses noviembre diciembre del 2017 enero febrero y marzo del 2018 correspondiete a la vigencia 2017 mayo junio julio agosto septiembre octubre noviembre diciembre del 2018 y febrero del 2019 corresponidente a la vigencia del 2018 EPS levanta glosa por valor de $32506487 una vez presentados los soportes de las historias clìnicas como consejeria en lactancia materna consulta por odontogìa en control prenatal control de placa bacteriana en la vigencia 2017 en el programa de planificaciòn familiar como implante subdermico anticonceptivos orales mensuales anticonceptivos inyectables mensual y trimestral en el programa de control prenatal consulta de primera vez y de control consejeria en lactancia materna consulta por odontologìa general en gestantes en el programa de adulto mayor consulta por mèdico general en el programa de crecimiento y desarrollo consulta por medico general de la vigencia 2018 IPS soporta el envìo de las actividades de salud pùblica a COOSALUD EPS de los meses enero febrero y maroz 2018 septiembre octubre y noviembre del 2017 correspondiente a la vigencia 2017 mayo junio julio agosto septiembre noviembre y diciembre del 2018 febrero 2019 correspondiente a la vigencia 2018  Se hizo levantamiento total de la glosa en el programa control prenatal en inmunizaciòn en el programa de PAI se levantò el valor glosado en la entrega de vitaminas en el programa de control prenatal y crecimiento y desarrollo èstos se encuentran a cargo de DISTRIMEQ se realizò verificaciòn en el resgistro especial de prestadores de servicios de salud (REPS) de la habilitaciòn de farmacia y/o entrega de medicamentos la IPS entrega los RIPS corregidos màs la 4505 tanto de la vigencia 2017 y 2018 ,La Objeción por Incumplimiento de actividades programadas para Promoción y Prevención persiste por valor de $3003866 ya que la evaluación de los RIPS reportados inicialmente por la IPS se realizó cumpliendo con los criterios de calidad y estructura establecidos por la normatividad vigente lo que permite evidenciar el porcentaje de cumplimiento de metas frente lo programado revisión en la cual se detectaron varias inconsistencias como actividades reportadas para usuarios inactivos finalidades erróneas actividades duplicadas y edades que no aplican según la norma Dichas inconsistencias anulan los registros para su contabilización en la matrizTeniendo en cuenta que la Ese no anexa soportes que justifiquen un levantamiento en la glosa ésta se mantiene en firme  </t>
  </si>
  <si>
    <t>GL-159241832045</t>
  </si>
  <si>
    <t xml:space="preserve">Se objeta $ 5018376 Concepto CAPITACION  PROMOCIN Y PREVENCION Incumplimiento en las metas de cobertura resolutividad y oportunidad Periodo facturado SEPTIEMBRE 2018Valor Facturado  $7049489Valor Prefactura $7049489PLANIFICACION FAMILIAR Se alcanza un cumplimiento mensual del   16% por lo cual se glosa el valor equivalente a $597206 CONTROL PRENATAL Se alcanza un cumplimiento mensual del   08% por lo cual se glosa el valor equivalente a $607710 VACUNACION Se alcanza un cumplimiento mensual del   33% por lo cual se glosa el valor equivalente a $468904 CRECIMIENTO Y DESARROLLO Se alcanza un cumplimiento mensual del   20% por lo cual se glosa el valor equivalente a $500811  ADULTO MAYOR Se alcanza un cumplimiento mensual del   00% por lo cual se glosa el valor equivalente a $608732  CANCER DE CUELLO Se alcanza un cumplimiento mensual del   00% de ejecución por lo cual se glosa el valor equivalente a $566836  SALUD BUCAL Se alcanza un cumplimiento mensual del   75% por lo cual se glosa el valor equivalente a $1199953  SALUD PUBLICA  Se alcanza un cumplimiento mensual del   00% por lo cual se glosa el valor equivalente a $468224En Total Para Este mes el cumplimiento global alcanzado es del   39% generando una Objeción total Por Incumplimiento De Actividades Programadas De $5018376De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</si>
  <si>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GL-159241832163</t>
  </si>
  <si>
    <t xml:space="preserve">Se objeta $ 6402810 Concepto CAPITACION  PROMOCIN Y PREVENCION Incumplimiento en las metas de cobertura resolutividad y oportunidad Periodo facturado OCTUBREValor Facturado  $9089338Valor Prefactura $9089338PLANIFICACION FAMILIAR Se alcanza un cumplimiento mensual del   09% por lo cual se glosa el valor equivalente a $709111 CONTROL PRENATAL Se alcanza un cumplimiento mensual del   02% por lo cual se glosa el valor equivalente a $874883 VACUNACION Se alcanza un cumplimiento mensual del   20% por lo cual se glosa el valor equivalente a $673867 CRECIMIENTO Y DESARROLLO Se alcanza un cumplimiento mensual del   04% por lo cual se glosa el valor equivalente a $813679  ADULTO JOVEN Se alcanza un cumplimiento mensual del   70% por lo cual se glosa el valor equivalente a $269102 ADULTO MAYOR Se alcanza un cumplimiento mensual del   00% por lo cual se glosa el valor equivalente a $784686  CANCER DE CUELLO Se alcanza un cumplimiento mensual del   00% de ejecución por lo cual se glosa el valor equivalente a $730681  SALUD BUCAL Se alcanza un cumplimiento mensual del   75% por lo cual se glosa el valor equivalente a $1546801 En Total Para Este mes el cumplimiento global alcanzado es del   42% generando una Objeción total Por Incumplimiento De Actividades Programadas De $6402810De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</si>
  <si>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GL-159241832476</t>
  </si>
  <si>
    <t xml:space="preserve">Se objeta $ 3409262 Concepto CAPITACION  PROMOCIN  PREVENCION Incumplimiento en las metas de cobertura resolutividad y oportunidad Periodo facturado NOVIEMBREValor Facturado  $6419451Valor Prefactura $6419451PLANIFICACION FAMILIAR Se alcanza un cumplimiento mensual del   22% por lo cual se glosa el valor equivalente a $413007 CONTROL PRENATAL Se alcanza un cumplimiento mensual del   08% por lo cual se glosa el valor equivalente a $559777 VACUNACION Se alcanza un cumplimiento mensual del   87% por lo cual se glosa el valor equivalente a $167136 CRECIMIENTO Y DESARROLLO Se alcanza un cumplimiento mensual del   34% por lo cual se glosa el valor equivalente a $379642  ADULTO JOVEN Se alcanza un cumplimiento mensual del   29% por lo cual se glosa el valor equivalente a $453929 ADULTO MAYOR Se alcanza un cumplimiento mensual del   11% por lo cual se glosa el valor equivalente a $491939  CANCER DE CUELLO Se alcanza un cumplimiento mensual del   95% de ejecución por lo cual se glosa el valor equivalente a $27436  SALUD BUCAL Se alcanza un cumplimiento mensual del   89% por lo cual se glosa el valor equivalente a $490209  SALUD PUBLICA  Se alcanza un cumplimiento mensual del   00% por lo cual se glosa el valor equivalente a $426187En Total Para Este mes el cumplimiento global alcanzado es del   53% generando una Objeción total Por Incumplimiento De Actividades Programadas De $3409262De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</si>
  <si>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IPS acepta glosa por valor de $8550523 correspondiente al incumplimiento de las metas y cobertura del programa de PyP en los meses noviembre diciembre del 2017 enero febrero y marzo del 2018 correspondiete a la vigencia 2017 mayo junio julio agosto septiembre octubre noviembre diciembre del 2018 y febrero del 2019 corresponidente a la vigencia del 2018 EPS levanta glosa por valor de $32506487 una vez presentados los soportes de las historias clìnicas como consejeria en lactancia materna consulta por odontogìa en control prenatal control de placa bacteriana en la vigencia 2017 en el programa de planificaciòn familiar como implante subdermico anticonceptivos orales mensuales anticonceptivos inyectables mensual y trimestral en el programa de control prenatal consulta de primera vez y de control consejeria en lactancia materna consulta por odontologìa general en gestantes en el programa de adulto mayor consulta por mèdico general en el programa de crecimiento y desarrollo consulta por medico general de la vigencia 2018 IPS soporta el envìo de las actividades de salud pùblica a COOSALUD EPS de los meses enero febrero y maroz 2018 septiembre octubre y noviembre del 2017 correspondiente a la vigencia 2017 mayo junio julio agosto septiembre noviembre y diciembre del 2018 febrero 2019 correspondiente a la vigencia 2018  Se hizo levantamiento total de la glosa en el programa control prenatal en inmunizaciòn en el programa de PAI se levantò el valor glosado en la entrega de vitaminas en el programa de control prenatal y crecimiento y desarrollo èstos se encuentran a cargo de DISTRIMEQ se realizò verificaciòn en el resgistro especial de prestadores de servicios de salud (REPS) de la habilitaciòn de farmacia y/o entrega de medicamentos la IPS entrega los RIPS corregidos màs la 4505 tanto de la vigencia 2017 y 2018 ,La Objeción por Incumplimiento de actividades programadas para Promoción y Prevención persiste por valor de $3409262  ya que la evaluación de los RIPS reportados inicialmente por la IPS se realizó cumpliendo con los criterios de calidad y estructura establecidos por la normatividad vigente lo que permite evidenciar el porcentaje de cumplimiento de metas frente lo programado revisi ón en la cual se detectaron varias inconsistencias como actividades reportadas para usuarios inactivos finalidades erróneas actividades duplicadas y edades que no aplican según la norma Dichas inconsistencias anulan los registros para su contabilización en la matrizTeniendo en cuenta que la Ese no anexa soportes que justifiquen un levantamiento en la glosa ésta se mantiene en firme  </t>
  </si>
  <si>
    <t>GL-159241832479</t>
  </si>
  <si>
    <t xml:space="preserve">Se objeta $ 2425082 Concepto CAPITACION  PROMOCIN Y PREVENCIN Incumplimiento en las metas de cobertura resolutividad y oportunidad Periodo facturado DICIEMBREValor Facturado  $7331502Valor Prefactura $7331502PLANIFICACION FAMILIAR Se alcanza un cumplimiento mensual del   51% por lo cual se glosa el valor equivalente a $390727 CONTROL PRENATAL Se alcanza un cumplimiento mensual del   17% por lo cual se glosa el valor equivalente a $589094 VACUNACION Se alcanza un cumplimiento mensual del   91% por lo cual se glosa el valor equivalente a $176167 CRECIMIENTO Y DESARROLLO Se alcanza un cumplimiento mensual del   34% por lo cual se glosa el valor equivalente a $433528  ADULTO MAYOR Se alcanza un cumplimiento mensual del   45% por lo cual se glosa el valor equivalente a $348886  SALUD PUBLICA  Se alcanza un cumplimiento mensual del   00% por lo cual se glosa el valor equivalente a $486680En Total Para Este mes el cumplimiento global alcanzado es del   71% generando una Objeción total Por Incumplimiento De Actividades Programadas De $2425082De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</si>
  <si>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IPS acepta glosa por valor de $8550523 correspondiente al incumplimiento de las metas y cobertura del programa de PyP en los meses noviembre diciembre del 2017 enero febrero y marzo del 2018 correspondiete a la vigencia 2017 mayo junio julio agosto septiembre octubre noviembre diciembre del 2018 y febrero del 2019 corresponidente a la vigencia del 2018 EPS levanta glosa por valor de $32506487 una vez presentados los soportes de las historias clìnicas como consejeria en lactancia materna consulta por odontogìa en control prenatal control de placa bacteriana en la vigencia 2017 en el programa de planificaciòn familiar como implante subdermico anticonceptivos orales mensuales anticonceptivos inyectables mensual y trimestral en el programa de control prenatal consulta de primera vez y de control consejeria en lactancia materna consulta por odontologìa general en gestantes en el programa de adulto mayor consulta por mèdico general en el programa de crecimiento y desarrollo consulta por medico general de la vigencia 2018 IPS soporta el envìo de las actividades de salud pùblica a COOSALUD EPS de los meses enero febrero y maroz 2018 septiembre octubre y noviembre del 2017 correspondiente a la vigencia 2017 mayo junio julio agosto septiembre noviembre y diciembre del 2018 febrero 2019 correspondiente a la vigencia 2018  Se hizo levantamiento total de la glosa en el programa control prenatal en inmunizaciòn en el programa de PAI se levantò el valor glosado en la entrega de vitaminas en el programa de control prenatal y crecimiento y desarrollo èstos se encuentran a cargo de DISTRIMEQ se realizò verificaciòn en el resgistro especial de prestadores de servicios de salud (REPS) de la habilitaciòn de farmacia y/o entrega de medicamentos la IPS entrega los RIPS corregidos màs la 4505 tanto de la vigencia 2017 y 2018 ,La Objeción por Incumplimiento de actividades programadas para Promoción y Prevención persiste por valor de $2425082  ya que la evaluación de los RIPS reportados inicialmente por la IPS se realizó cumpliendo con los criterios de calidad y estructura establecidos por la normatividad vigente lo que permite evidenciar el porcentaje de cumplimiento de metas frente lo programado revisi ón en la cual se detectaron varias inconsistencias como actividades reportadas para usuarios inactivos finalidades erróneas actividades duplicadas y edades que no aplican según la norma Dichas inconsistencias anulan los registros para su contabilización en la matrizTeniendo en cuenta que la Ese no anexa soportes que justifiquen un levantamiento en la glosa ésta se mantiene en firme  </t>
  </si>
  <si>
    <t>6653986.04</t>
  </si>
  <si>
    <t>GL-159241832555</t>
  </si>
  <si>
    <t xml:space="preserve">Se objeta $ 3202941 Concepto CAPITACION  P Y P Incumplimiento en las metas de cobertura resolutividad y oportunidad Periodo facturado FEBRERO 2019Valor Facturado  $6653986Valor Prefactura $6653986PLANIFICACION FAMILIAR Se alcanza un cumplimiento mensual del   38% por lo cual se glosa el valor equivalente a $377489 CONTROL PRENATAL Se alcanza un cumplimiento mensual del   16% por lo cual se glosa el valor equivalente a $542209 ATENCION DEL PARTO Y DEL RECIEN NACIDO Se alcanza un cumplimiento mensual del NP% por lo cual se glosa el valor equivalente a $  0 VACUNACION Se alcanza un cumplimiento mensual del   83% por lo cual se glosa el valor equivalente a $207827 CRECIMIENTO Y DESARROLLO Se alcanza un cumplimiento mensual del   34% por lo cual se glosa el valor equivalente a $393342  ADULTO JOVEN Se alcanza un cumplimiento mensual del   39% por lo cual se glosa el valor equivalente a $406286 ADULTO MAYOR Se alcanza un cumplimiento mensual del   67% por lo cual se glosa el valor equivalente a $187781  CANCER DE CUELLO Se alcanza un cumplimiento mensual del   00% de ejecución por lo cual se glosa el valor equivalente a $534564  AGUDEZA VISUAL Se alcanza un cumplimiento mensual del   100% por lo cual se glosa el valor equivalente a $  0  SALUD BUCAL Se alcanza un cumplimiento mensual del   98% por lo cual se glosa el valor equivalente a $111876  SALUD PUBLICA  Se alcanza un cumplimiento mensual del   00% por lo cual se glosa el valor equivalente a $441566En Total Para Este mes el cumplimiento global alcanzado es del   53% generando una Objeción total Por Incumplimiento De Actividades Programadas De $3202941De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</si>
  <si>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IPS acepta glosa por valor de $8550523 correspondiente al incumplimiento de las metas y cobertura del programa de PyP en los meses noviembre diciembre del 2017 enero febrero y marzo del 2018 correspondiete a la vigencia 2017 mayo junio julio agosto septiembre octubre noviembre diciembre del 2018 y febrero del 2019 corresponidente a la vigencia del 2018 EPS levanta glosa por valor de $32506487 una vez presentados los soportes de las historias clìnicas como consejeria en lactancia materna consulta por odontogìa en control prenatal control de placa bacteriana en la vigencia 2017 en el programa de planificaciòn familiar como implante subdermico anticonceptivos orales mensuales anticonceptivos inyectables mensual y trimestral en el programa de control prenatal consulta de primera vez y de control consejeria en lactancia materna consulta por odontologìa general en gestantes en el programa de adulto mayor consulta por mèdico general en el programa de crecimiento y desarrollo consulta por medico general de la vigencia 2018 IPS soporta el envìo de las actividades de salud pùblica a COOSALUD EPS de los meses enero febrero y maroz 2018 septiembre octubre y noviembre del 2017 correspondiente a la vigencia 2017 mayo junio julio agosto septiembre noviembre y diciembre del 2018 febrero 2019 correspondiente a la vigencia 2018  Se hizo levantamiento total de la glosa en el programa control prenatal en inmunizaciòn en el programa de PAI se levantò el valor glosado en la entrega de vitaminas en el programa de control prenatal y crecimiento y desarrollo èstos se encuentran a cargo de DISTRIMEQ se realizò verificaciòn en el resgistro especial de prestadores de servicios de salud (REPS) de la habilitaciòn de farmacia y/o entrega de medicamentos la IPS entrega los RIPS corregidos màs la 4505 tanto de la vigencia 2017 y 2018 ,La Objeción por Incumplimiento de actividades programadas para Promoción y Prevención persiste por valor de $3202941  ya que la evaluación de los RIPS reportados inicialmente por la IPS se realizó cumpliendo con los criterios de calidad y estructura establecidos por la normatividad vigente lo que permite evidenciar el porcentaje de cumplimiento de metas frente lo programado revisi ón en la cual se detectaron varias inconsistencias como actividades reportadas para usuarios inactivos finalidades erróneas actividades duplicadas y edades que no aplican según la norma Dichas inconsistencias anulan los registros para su contabilización en la matrizTeniendo en cuenta que la Ese no anexa soportes que justifiquen un levantamiento en la glosa ésta se mantiene en firme  </t>
  </si>
  <si>
    <t>POR CONCILIAR</t>
  </si>
  <si>
    <t>GLOSA ACEPTA IPS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</si>
</sst>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quot;$&quot;\ * #,##0.00_);_(&quot;$&quot;\ * \(#,##0.00\);_(&quot;$&quot;\ * &quot;-&quot;??_);_(@_)"/>
    <numFmt numFmtId="165" formatCode="_(&quot;$&quot;\ * #,##0_);_(&quot;$&quot;\ * \(#,##0\);_(&quot;$&quot;\ * &quot;-&quot;??_);_(@_)"/>
    <numFmt numFmtId="166" formatCode="_(* #,##0_);_(* \(#,##0\);_(* &quot;-&quot;_);_(@_)"/>
    <numFmt numFmtId="167" formatCode="_-* #,##0_-;\-* #,##0_-;_-* &quot;-&quot;??_-;_-@_-"/>
    <numFmt numFmtId="168" formatCode="d/mm/yyyy;@"/>
    <numFmt numFmtId="169" formatCode="0;[Red]0"/>
    <numFmt numFmtId="171" formatCode="_(* #,##0_);_(* \(#,##0\);_(*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indexed="8"/>
      <name val="Calibri"/>
      <family val="2"/>
    </font>
    <font>
      <sz val="10"/>
      <name val="Arial"/>
      <family val="2"/>
    </font>
    <font>
      <b/>
      <sz val="8"/>
      <color theme="1"/>
      <name val="Calibri"/>
      <family val="2"/>
      <scheme val="minor"/>
    </font>
    <font>
      <sz val="8"/>
      <color theme="1"/>
      <name val="Calibri"/>
      <family val="2"/>
      <scheme val="minor"/>
    </font>
    <font>
      <sz val="8"/>
      <color indexed="8"/>
      <name val="Calibri"/>
      <family val="2"/>
    </font>
  </fonts>
  <fills count="8">
    <fill>
      <patternFill patternType="none"/>
    </fill>
    <fill>
      <patternFill patternType="gray125"/>
    </fill>
    <fill>
      <patternFill patternType="solid">
        <fgColor theme="4"/>
      </patternFill>
    </fill>
    <fill>
      <patternFill patternType="solid">
        <fgColor rgb="FF92D050"/>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rgb="FFFFFF00"/>
        <bgColor theme="4" tint="0.79998168889431442"/>
      </patternFill>
    </fill>
    <fill>
      <patternFill patternType="solid">
        <fgColor rgb="FFFFFF00"/>
        <bgColor indexed="64"/>
      </patternFill>
    </fill>
  </fills>
  <borders count="9">
    <border>
      <left/>
      <right/>
      <top/>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theme="4" tint="-0.249977111117893"/>
      </left>
      <right style="thin">
        <color theme="4" tint="-0.249977111117893"/>
      </right>
      <top style="thin">
        <color theme="4" tint="0.39997558519241921"/>
      </top>
      <bottom style="thin">
        <color theme="4" tint="-0.249977111117893"/>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7">
    <xf numFmtId="0" fontId="0" fillId="0" borderId="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3" fillId="2" borderId="0" applyNumberFormat="0" applyBorder="0" applyAlignment="0" applyProtection="0"/>
    <xf numFmtId="43" fontId="4" fillId="0" borderId="0" applyFont="0" applyFill="0" applyBorder="0" applyAlignment="0" applyProtection="0"/>
    <xf numFmtId="0" fontId="5" fillId="0" borderId="0"/>
  </cellStyleXfs>
  <cellXfs count="52">
    <xf numFmtId="0" fontId="0" fillId="0" borderId="0" xfId="0"/>
    <xf numFmtId="165" fontId="6" fillId="3" borderId="1" xfId="3" applyNumberFormat="1" applyFont="1" applyFill="1" applyBorder="1" applyAlignment="1">
      <alignment horizontal="center" vertical="center" wrapText="1"/>
    </xf>
    <xf numFmtId="166" fontId="6" fillId="3" borderId="1" xfId="2" applyFont="1" applyFill="1" applyBorder="1" applyAlignment="1">
      <alignment horizontal="center" vertical="center" wrapText="1"/>
    </xf>
    <xf numFmtId="14" fontId="6" fillId="3" borderId="1" xfId="3" applyNumberFormat="1" applyFont="1" applyFill="1" applyBorder="1" applyAlignment="1">
      <alignment horizontal="center" vertical="center" wrapText="1"/>
    </xf>
    <xf numFmtId="0" fontId="7" fillId="0" borderId="0" xfId="0" applyFont="1" applyFill="1"/>
    <xf numFmtId="0" fontId="7" fillId="0" borderId="1" xfId="0" applyFont="1" applyFill="1" applyBorder="1" applyAlignment="1">
      <alignment vertical="center"/>
    </xf>
    <xf numFmtId="167" fontId="8" fillId="0" borderId="2" xfId="5" applyNumberFormat="1" applyFont="1" applyFill="1" applyBorder="1"/>
    <xf numFmtId="168" fontId="8" fillId="0" borderId="2" xfId="5" applyNumberFormat="1" applyFont="1" applyFill="1" applyBorder="1" applyAlignment="1">
      <alignment horizontal="right"/>
    </xf>
    <xf numFmtId="14" fontId="7" fillId="0" borderId="2" xfId="0" applyNumberFormat="1" applyFont="1" applyFill="1" applyBorder="1" applyAlignment="1">
      <alignment horizontal="right"/>
    </xf>
    <xf numFmtId="166" fontId="7" fillId="0" borderId="3" xfId="2" applyFont="1" applyFill="1" applyBorder="1" applyAlignment="1">
      <alignment horizontal="center" vertical="center" wrapText="1"/>
    </xf>
    <xf numFmtId="169" fontId="7" fillId="0" borderId="1" xfId="2" applyNumberFormat="1" applyFont="1" applyFill="1" applyBorder="1" applyAlignment="1">
      <alignment horizontal="left" vertical="center" wrapText="1"/>
    </xf>
    <xf numFmtId="14" fontId="7" fillId="0" borderId="1" xfId="3" applyNumberFormat="1" applyFont="1" applyFill="1" applyBorder="1" applyAlignment="1">
      <alignment horizontal="center" vertical="center" wrapText="1"/>
    </xf>
    <xf numFmtId="166" fontId="7" fillId="0" borderId="1" xfId="2" applyFont="1" applyFill="1" applyBorder="1" applyAlignment="1">
      <alignment horizontal="center" vertical="center" wrapText="1"/>
    </xf>
    <xf numFmtId="165" fontId="7" fillId="0" borderId="1" xfId="3" applyNumberFormat="1" applyFont="1" applyFill="1" applyBorder="1" applyAlignment="1">
      <alignment horizontal="center" vertical="center" wrapText="1"/>
    </xf>
    <xf numFmtId="166" fontId="7" fillId="0" borderId="4" xfId="2" applyFont="1" applyFill="1" applyBorder="1" applyAlignment="1">
      <alignment horizontal="center" vertical="center" wrapText="1"/>
    </xf>
    <xf numFmtId="166" fontId="7" fillId="0" borderId="1" xfId="2" applyFont="1" applyFill="1" applyBorder="1" applyAlignment="1">
      <alignment vertical="center"/>
    </xf>
    <xf numFmtId="14" fontId="7" fillId="0" borderId="1" xfId="0" applyNumberFormat="1" applyFont="1" applyFill="1" applyBorder="1" applyAlignment="1">
      <alignment horizontal="right" vertical="center"/>
    </xf>
    <xf numFmtId="14" fontId="7" fillId="0" borderId="1" xfId="0" applyNumberFormat="1" applyFont="1" applyFill="1" applyBorder="1" applyAlignment="1">
      <alignment vertical="center"/>
    </xf>
    <xf numFmtId="166" fontId="7" fillId="0" borderId="1" xfId="2" applyFont="1" applyFill="1" applyBorder="1"/>
    <xf numFmtId="0" fontId="7" fillId="0" borderId="1" xfId="0" applyFont="1" applyFill="1" applyBorder="1"/>
    <xf numFmtId="0" fontId="7" fillId="0" borderId="2" xfId="0" applyFont="1" applyBorder="1"/>
    <xf numFmtId="165" fontId="6" fillId="4" borderId="1" xfId="3" applyNumberFormat="1" applyFont="1" applyFill="1" applyBorder="1" applyAlignment="1">
      <alignment horizontal="center" vertical="center" wrapText="1"/>
    </xf>
    <xf numFmtId="0" fontId="7" fillId="4" borderId="1" xfId="0" applyFont="1" applyFill="1" applyBorder="1" applyAlignment="1">
      <alignment vertical="center"/>
    </xf>
    <xf numFmtId="0" fontId="7" fillId="4" borderId="1" xfId="0" applyFont="1" applyFill="1" applyBorder="1"/>
    <xf numFmtId="166" fontId="7" fillId="4" borderId="1" xfId="2" applyFont="1" applyFill="1" applyBorder="1" applyAlignment="1">
      <alignment vertical="center"/>
    </xf>
    <xf numFmtId="14" fontId="7" fillId="4" borderId="1" xfId="0" applyNumberFormat="1" applyFont="1" applyFill="1" applyBorder="1" applyAlignment="1">
      <alignment vertical="center"/>
    </xf>
    <xf numFmtId="0" fontId="7" fillId="4" borderId="1" xfId="0" applyFont="1" applyFill="1" applyBorder="1" applyAlignment="1">
      <alignment horizontal="center" wrapText="1"/>
    </xf>
    <xf numFmtId="0" fontId="7" fillId="0" borderId="0" xfId="0" applyFont="1"/>
    <xf numFmtId="166" fontId="7" fillId="0" borderId="0" xfId="2" applyFont="1"/>
    <xf numFmtId="14" fontId="7" fillId="0" borderId="0" xfId="0" applyNumberFormat="1" applyFont="1"/>
    <xf numFmtId="0" fontId="7" fillId="0" borderId="0" xfId="0" applyFont="1" applyBorder="1"/>
    <xf numFmtId="166" fontId="7" fillId="0" borderId="2" xfId="0" applyNumberFormat="1" applyFont="1" applyBorder="1"/>
    <xf numFmtId="0" fontId="2" fillId="2" borderId="5" xfId="4" applyFont="1" applyFill="1" applyBorder="1" applyAlignment="1">
      <alignment horizontal="center" vertical="center" wrapText="1"/>
    </xf>
    <xf numFmtId="171" fontId="2" fillId="2" borderId="5" xfId="4" applyNumberFormat="1" applyFont="1" applyFill="1" applyBorder="1" applyAlignment="1">
      <alignment horizontal="center" vertical="center" wrapText="1"/>
    </xf>
    <xf numFmtId="14" fontId="2" fillId="2" borderId="5" xfId="4" applyNumberFormat="1" applyFont="1" applyFill="1" applyBorder="1" applyAlignment="1">
      <alignment horizontal="center" vertical="center" wrapText="1"/>
    </xf>
    <xf numFmtId="49" fontId="2" fillId="2" borderId="5" xfId="4" applyNumberFormat="1" applyFont="1" applyFill="1" applyBorder="1" applyAlignment="1">
      <alignment horizontal="center" vertical="center" shrinkToFit="1"/>
    </xf>
    <xf numFmtId="0" fontId="0" fillId="5" borderId="6" xfId="0" applyFont="1" applyFill="1" applyBorder="1" applyAlignment="1">
      <alignment horizontal="left"/>
    </xf>
    <xf numFmtId="0" fontId="0" fillId="5" borderId="7" xfId="0" applyFont="1" applyFill="1" applyBorder="1" applyAlignment="1">
      <alignment horizontal="left"/>
    </xf>
    <xf numFmtId="14" fontId="0" fillId="5" borderId="7" xfId="0" applyNumberFormat="1" applyFont="1" applyFill="1" applyBorder="1" applyAlignment="1">
      <alignment horizontal="left"/>
    </xf>
    <xf numFmtId="171" fontId="0" fillId="5" borderId="7" xfId="1" applyNumberFormat="1" applyFont="1" applyFill="1" applyBorder="1" applyAlignment="1">
      <alignment horizontal="left"/>
    </xf>
    <xf numFmtId="171" fontId="0" fillId="5" borderId="7" xfId="0" applyNumberFormat="1" applyFont="1" applyFill="1" applyBorder="1" applyAlignment="1">
      <alignment horizontal="left"/>
    </xf>
    <xf numFmtId="0" fontId="0" fillId="5" borderId="8" xfId="0" applyFont="1" applyFill="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14" fontId="0" fillId="0" borderId="7" xfId="0" applyNumberFormat="1" applyFont="1" applyBorder="1" applyAlignment="1">
      <alignment horizontal="left"/>
    </xf>
    <xf numFmtId="171" fontId="0" fillId="0" borderId="7" xfId="1" applyNumberFormat="1" applyFont="1" applyBorder="1" applyAlignment="1">
      <alignment horizontal="left"/>
    </xf>
    <xf numFmtId="171" fontId="0" fillId="0" borderId="7" xfId="0" applyNumberFormat="1" applyFont="1" applyBorder="1" applyAlignment="1">
      <alignment horizontal="left"/>
    </xf>
    <xf numFmtId="0" fontId="0" fillId="0" borderId="8" xfId="0" applyFont="1" applyBorder="1" applyAlignment="1">
      <alignment horizontal="left"/>
    </xf>
    <xf numFmtId="171" fontId="0" fillId="6" borderId="7" xfId="1" applyNumberFormat="1" applyFont="1" applyFill="1" applyBorder="1" applyAlignment="1">
      <alignment horizontal="left"/>
    </xf>
    <xf numFmtId="166" fontId="7" fillId="7" borderId="1" xfId="2" applyFont="1" applyFill="1" applyBorder="1"/>
    <xf numFmtId="171" fontId="0" fillId="7" borderId="7" xfId="1" applyNumberFormat="1" applyFont="1" applyFill="1" applyBorder="1" applyAlignment="1">
      <alignment horizontal="left"/>
    </xf>
    <xf numFmtId="0" fontId="7" fillId="0" borderId="0" xfId="0" applyFont="1" applyAlignment="1">
      <alignment horizontal="center"/>
    </xf>
  </cellXfs>
  <cellStyles count="7">
    <cellStyle name="Énfasis1" xfId="4" builtinId="29"/>
    <cellStyle name="Millares" xfId="1" builtinId="3"/>
    <cellStyle name="Millares [0]" xfId="2" builtinId="6"/>
    <cellStyle name="Millares 2" xfId="5"/>
    <cellStyle name="Moneda" xfId="3" builtinId="4"/>
    <cellStyle name="Normal" xfId="0" builtinId="0"/>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tabSelected="1" workbookViewId="0">
      <pane ySplit="1" topLeftCell="A4" activePane="bottomLeft" state="frozen"/>
      <selection activeCell="A6" sqref="A6"/>
      <selection pane="bottomLeft" activeCell="I66" sqref="I66"/>
    </sheetView>
  </sheetViews>
  <sheetFormatPr baseColWidth="10" defaultColWidth="8.7109375" defaultRowHeight="11.25" x14ac:dyDescent="0.2"/>
  <cols>
    <col min="1" max="1" width="8.7109375" style="27"/>
    <col min="2" max="2" width="16.7109375" style="27" customWidth="1"/>
    <col min="3" max="3" width="14.140625" style="27" customWidth="1"/>
    <col min="4" max="10" width="8.7109375" style="27"/>
    <col min="11" max="11" width="10.85546875" style="28" customWidth="1"/>
    <col min="12" max="13" width="8.7109375" style="29"/>
    <col min="14" max="14" width="8.7109375" style="27"/>
    <col min="15" max="15" width="10.42578125" style="28" customWidth="1"/>
    <col min="16" max="16" width="12.7109375" style="27" customWidth="1"/>
    <col min="17" max="17" width="8.7109375" style="27"/>
    <col min="18" max="18" width="8.7109375" style="29"/>
    <col min="19" max="19" width="12" style="28" customWidth="1"/>
    <col min="20" max="20" width="10.7109375" style="28" customWidth="1"/>
    <col min="21" max="21" width="12.5703125" style="27" customWidth="1"/>
    <col min="22" max="22" width="13.28515625" style="27" customWidth="1"/>
    <col min="23" max="23" width="11.140625" style="27" customWidth="1"/>
    <col min="24" max="24" width="10.42578125" style="27" customWidth="1"/>
    <col min="25" max="25" width="12.140625" style="27" customWidth="1"/>
    <col min="26" max="26" width="13.5703125" style="27" customWidth="1"/>
    <col min="27" max="27" width="11.28515625" style="27" customWidth="1"/>
    <col min="28" max="16384" width="8.7109375" style="27"/>
  </cols>
  <sheetData>
    <row r="1" spans="1:25" s="4" customFormat="1" ht="90" x14ac:dyDescent="0.2">
      <c r="A1" s="1" t="s">
        <v>0</v>
      </c>
      <c r="B1" s="1" t="s">
        <v>1</v>
      </c>
      <c r="C1" s="1" t="s">
        <v>2</v>
      </c>
      <c r="D1" s="1" t="s">
        <v>3</v>
      </c>
      <c r="E1" s="1" t="s">
        <v>4</v>
      </c>
      <c r="F1" s="1" t="s">
        <v>5</v>
      </c>
      <c r="G1" s="1" t="s">
        <v>6</v>
      </c>
      <c r="H1" s="1" t="s">
        <v>7</v>
      </c>
      <c r="I1" s="1" t="s">
        <v>8</v>
      </c>
      <c r="J1" s="1" t="s">
        <v>9</v>
      </c>
      <c r="K1" s="2" t="s">
        <v>10</v>
      </c>
      <c r="L1" s="3" t="s">
        <v>11</v>
      </c>
      <c r="M1" s="3" t="s">
        <v>12</v>
      </c>
      <c r="N1" s="1" t="s">
        <v>13</v>
      </c>
      <c r="O1" s="2" t="s">
        <v>14</v>
      </c>
      <c r="P1" s="1" t="s">
        <v>15</v>
      </c>
      <c r="Q1" s="1" t="s">
        <v>16</v>
      </c>
      <c r="R1" s="3" t="s">
        <v>17</v>
      </c>
      <c r="S1" s="2" t="s">
        <v>18</v>
      </c>
      <c r="T1" s="2" t="s">
        <v>19</v>
      </c>
      <c r="U1" s="1" t="s">
        <v>20</v>
      </c>
      <c r="V1" s="1" t="s">
        <v>21</v>
      </c>
      <c r="W1" s="1" t="s">
        <v>22</v>
      </c>
      <c r="X1" s="1" t="s">
        <v>23</v>
      </c>
      <c r="Y1" s="1" t="s">
        <v>219</v>
      </c>
    </row>
    <row r="2" spans="1:25" s="4" customFormat="1" ht="51.75" customHeight="1" x14ac:dyDescent="0.2">
      <c r="A2" s="5" t="s">
        <v>24</v>
      </c>
      <c r="B2" s="5">
        <v>2017</v>
      </c>
      <c r="C2" s="5">
        <v>11</v>
      </c>
      <c r="D2" s="5">
        <v>820003973</v>
      </c>
      <c r="E2" s="5" t="s">
        <v>25</v>
      </c>
      <c r="F2" s="5" t="s">
        <v>26</v>
      </c>
      <c r="G2" s="5" t="s">
        <v>27</v>
      </c>
      <c r="H2" s="5"/>
      <c r="I2" s="6" t="s">
        <v>28</v>
      </c>
      <c r="J2" s="7">
        <v>43049</v>
      </c>
      <c r="K2" s="6">
        <v>9190064</v>
      </c>
      <c r="L2" s="7">
        <v>43049</v>
      </c>
      <c r="M2" s="8">
        <v>43047</v>
      </c>
      <c r="N2" s="5">
        <v>2000000690</v>
      </c>
      <c r="O2" s="9">
        <v>14280914</v>
      </c>
      <c r="P2" s="10">
        <v>959</v>
      </c>
      <c r="Q2" s="5">
        <v>1900090557</v>
      </c>
      <c r="R2" s="11">
        <v>43069</v>
      </c>
      <c r="S2" s="12">
        <v>9190065</v>
      </c>
      <c r="T2" s="12">
        <v>1595266</v>
      </c>
      <c r="U2" s="5">
        <v>2000021124</v>
      </c>
      <c r="V2" s="13" t="s">
        <v>29</v>
      </c>
      <c r="X2" s="13">
        <v>1595266</v>
      </c>
      <c r="Y2" s="13">
        <f>T2-W2-X2</f>
        <v>0</v>
      </c>
    </row>
    <row r="3" spans="1:25" s="4" customFormat="1" ht="15" customHeight="1" x14ac:dyDescent="0.2">
      <c r="A3" s="5" t="s">
        <v>24</v>
      </c>
      <c r="B3" s="5">
        <v>2017</v>
      </c>
      <c r="C3" s="5">
        <v>11</v>
      </c>
      <c r="D3" s="5">
        <v>820003973</v>
      </c>
      <c r="E3" s="5" t="s">
        <v>30</v>
      </c>
      <c r="F3" s="5" t="s">
        <v>26</v>
      </c>
      <c r="G3" s="5" t="s">
        <v>27</v>
      </c>
      <c r="H3" s="5"/>
      <c r="I3" s="6" t="s">
        <v>31</v>
      </c>
      <c r="J3" s="7">
        <v>43049</v>
      </c>
      <c r="K3" s="12">
        <v>10870648</v>
      </c>
      <c r="L3" s="7">
        <v>43049</v>
      </c>
      <c r="M3" s="8">
        <v>43047</v>
      </c>
      <c r="N3" s="5">
        <v>2000000690</v>
      </c>
      <c r="O3" s="14"/>
      <c r="P3" s="10">
        <v>958</v>
      </c>
      <c r="Q3" s="5">
        <v>1900090738</v>
      </c>
      <c r="R3" s="11">
        <v>43069</v>
      </c>
      <c r="S3" s="12">
        <v>10870648</v>
      </c>
      <c r="T3" s="12">
        <v>0</v>
      </c>
      <c r="U3" s="5">
        <v>2000021124</v>
      </c>
      <c r="V3" s="13"/>
      <c r="W3" s="13"/>
      <c r="X3" s="13"/>
      <c r="Y3" s="13">
        <f t="shared" ref="Y3:Y59" si="0">T3-W3-X3</f>
        <v>0</v>
      </c>
    </row>
    <row r="4" spans="1:25" s="4" customFormat="1" ht="15" x14ac:dyDescent="0.25">
      <c r="A4" s="5" t="s">
        <v>24</v>
      </c>
      <c r="B4" s="5">
        <v>2017</v>
      </c>
      <c r="C4" s="5">
        <v>12</v>
      </c>
      <c r="D4" s="5">
        <v>820003973</v>
      </c>
      <c r="E4" s="5" t="s">
        <v>25</v>
      </c>
      <c r="F4" s="5" t="s">
        <v>26</v>
      </c>
      <c r="G4" s="5" t="s">
        <v>27</v>
      </c>
      <c r="H4" s="5"/>
      <c r="I4" s="6" t="s">
        <v>32</v>
      </c>
      <c r="J4" s="7">
        <v>43049</v>
      </c>
      <c r="K4" s="12">
        <v>6907421</v>
      </c>
      <c r="L4" s="7">
        <v>43049</v>
      </c>
      <c r="M4" s="8">
        <v>43076</v>
      </c>
      <c r="N4" s="5">
        <v>2000002391</v>
      </c>
      <c r="O4" s="9">
        <v>20060713</v>
      </c>
      <c r="P4" s="10">
        <v>963</v>
      </c>
      <c r="Q4" s="5">
        <v>1900458723</v>
      </c>
      <c r="R4" s="11">
        <v>43100</v>
      </c>
      <c r="S4" s="12">
        <v>6907421</v>
      </c>
      <c r="T4" s="12">
        <v>1470843</v>
      </c>
      <c r="U4" s="5">
        <v>2000020843</v>
      </c>
      <c r="V4" s="13" t="s">
        <v>29</v>
      </c>
      <c r="W4" s="39">
        <v>199706</v>
      </c>
      <c r="X4" s="39">
        <v>1271137</v>
      </c>
      <c r="Y4" s="13">
        <f t="shared" si="0"/>
        <v>0</v>
      </c>
    </row>
    <row r="5" spans="1:25" s="4" customFormat="1" x14ac:dyDescent="0.2">
      <c r="A5" s="5" t="s">
        <v>24</v>
      </c>
      <c r="B5" s="5">
        <v>2017</v>
      </c>
      <c r="C5" s="5">
        <v>12</v>
      </c>
      <c r="D5" s="5">
        <v>820003973</v>
      </c>
      <c r="E5" s="5" t="s">
        <v>30</v>
      </c>
      <c r="F5" s="5" t="s">
        <v>26</v>
      </c>
      <c r="G5" s="5" t="s">
        <v>27</v>
      </c>
      <c r="H5" s="5"/>
      <c r="I5" s="6" t="s">
        <v>33</v>
      </c>
      <c r="J5" s="7">
        <v>43049</v>
      </c>
      <c r="K5" s="12">
        <v>8170814</v>
      </c>
      <c r="L5" s="7">
        <v>43049</v>
      </c>
      <c r="M5" s="8">
        <v>43076</v>
      </c>
      <c r="N5" s="5">
        <v>2000002391</v>
      </c>
      <c r="O5" s="14"/>
      <c r="P5" s="10">
        <v>962</v>
      </c>
      <c r="Q5" s="5">
        <v>1900461043</v>
      </c>
      <c r="R5" s="11">
        <v>43100</v>
      </c>
      <c r="S5" s="12">
        <v>8170814</v>
      </c>
      <c r="T5" s="12">
        <v>0</v>
      </c>
      <c r="U5" s="5">
        <v>2000020843</v>
      </c>
      <c r="V5" s="13"/>
      <c r="W5" s="13"/>
      <c r="X5" s="13"/>
      <c r="Y5" s="13">
        <f t="shared" si="0"/>
        <v>0</v>
      </c>
    </row>
    <row r="6" spans="1:25" s="4" customFormat="1" ht="15" customHeight="1" x14ac:dyDescent="0.25">
      <c r="A6" s="5" t="s">
        <v>24</v>
      </c>
      <c r="B6" s="5">
        <v>2018</v>
      </c>
      <c r="C6" s="5">
        <v>1</v>
      </c>
      <c r="D6" s="5">
        <v>820003973</v>
      </c>
      <c r="E6" s="5" t="s">
        <v>25</v>
      </c>
      <c r="F6" s="5" t="s">
        <v>26</v>
      </c>
      <c r="G6" s="5" t="s">
        <v>27</v>
      </c>
      <c r="H6" s="5" t="s">
        <v>34</v>
      </c>
      <c r="I6" s="6" t="s">
        <v>35</v>
      </c>
      <c r="J6" s="7">
        <v>43130</v>
      </c>
      <c r="K6" s="6">
        <f>6943021</f>
        <v>6943021</v>
      </c>
      <c r="L6" s="7">
        <v>43130</v>
      </c>
      <c r="M6" s="8">
        <v>43124</v>
      </c>
      <c r="N6" s="5">
        <v>2000005860</v>
      </c>
      <c r="O6" s="9">
        <v>15078235</v>
      </c>
      <c r="P6" s="10">
        <v>975</v>
      </c>
      <c r="Q6" s="5">
        <v>1900458820</v>
      </c>
      <c r="R6" s="11">
        <v>43131</v>
      </c>
      <c r="S6" s="12">
        <v>6943021</v>
      </c>
      <c r="T6" s="12">
        <v>1731093</v>
      </c>
      <c r="U6" s="5">
        <v>2000020844</v>
      </c>
      <c r="V6" s="13" t="s">
        <v>29</v>
      </c>
      <c r="W6" s="13"/>
      <c r="X6" s="45">
        <v>1731093</v>
      </c>
      <c r="Y6" s="13">
        <f t="shared" si="0"/>
        <v>0</v>
      </c>
    </row>
    <row r="7" spans="1:25" s="4" customFormat="1" ht="15" customHeight="1" x14ac:dyDescent="0.2">
      <c r="A7" s="5" t="s">
        <v>24</v>
      </c>
      <c r="B7" s="5">
        <v>2018</v>
      </c>
      <c r="C7" s="5">
        <v>1</v>
      </c>
      <c r="D7" s="5">
        <v>820003973</v>
      </c>
      <c r="E7" s="5" t="s">
        <v>30</v>
      </c>
      <c r="F7" s="5" t="s">
        <v>26</v>
      </c>
      <c r="G7" s="5" t="s">
        <v>27</v>
      </c>
      <c r="H7" s="5" t="s">
        <v>36</v>
      </c>
      <c r="I7" s="6" t="s">
        <v>37</v>
      </c>
      <c r="J7" s="7">
        <v>43130</v>
      </c>
      <c r="K7" s="12">
        <v>8212925</v>
      </c>
      <c r="L7" s="7">
        <v>43130</v>
      </c>
      <c r="M7" s="8">
        <v>43124</v>
      </c>
      <c r="N7" s="5">
        <v>2000005860</v>
      </c>
      <c r="O7" s="14"/>
      <c r="P7" s="10">
        <v>974</v>
      </c>
      <c r="Q7" s="5">
        <v>1900458791</v>
      </c>
      <c r="R7" s="11">
        <v>43131</v>
      </c>
      <c r="S7" s="12">
        <v>8212925</v>
      </c>
      <c r="T7" s="12">
        <v>0</v>
      </c>
      <c r="U7" s="5">
        <v>2000020844</v>
      </c>
      <c r="V7" s="13"/>
      <c r="W7" s="13"/>
      <c r="X7" s="13"/>
      <c r="Y7" s="13">
        <f t="shared" si="0"/>
        <v>0</v>
      </c>
    </row>
    <row r="8" spans="1:25" s="4" customFormat="1" ht="15" x14ac:dyDescent="0.25">
      <c r="A8" s="5" t="s">
        <v>24</v>
      </c>
      <c r="B8" s="5">
        <v>2018</v>
      </c>
      <c r="C8" s="5">
        <v>2</v>
      </c>
      <c r="D8" s="5">
        <v>820003973</v>
      </c>
      <c r="E8" s="5" t="s">
        <v>25</v>
      </c>
      <c r="F8" s="5" t="s">
        <v>26</v>
      </c>
      <c r="G8" s="5" t="s">
        <v>27</v>
      </c>
      <c r="H8" s="5" t="s">
        <v>34</v>
      </c>
      <c r="I8" s="6" t="s">
        <v>38</v>
      </c>
      <c r="J8" s="7">
        <v>43140</v>
      </c>
      <c r="K8" s="12">
        <v>6673389</v>
      </c>
      <c r="L8" s="7">
        <v>43140</v>
      </c>
      <c r="M8" s="8">
        <v>43138</v>
      </c>
      <c r="N8" s="5">
        <v>2000009188</v>
      </c>
      <c r="O8" s="12">
        <v>6907421</v>
      </c>
      <c r="P8" s="10">
        <v>977</v>
      </c>
      <c r="Q8" s="5">
        <v>1900868993</v>
      </c>
      <c r="R8" s="11">
        <v>43159</v>
      </c>
      <c r="S8" s="12">
        <v>6673389</v>
      </c>
      <c r="T8" s="12">
        <v>2425982</v>
      </c>
      <c r="U8" s="5">
        <v>2000037341</v>
      </c>
      <c r="V8" s="13" t="s">
        <v>29</v>
      </c>
      <c r="W8" s="13"/>
      <c r="X8" s="39">
        <v>2425982</v>
      </c>
      <c r="Y8" s="13">
        <f t="shared" si="0"/>
        <v>0</v>
      </c>
    </row>
    <row r="9" spans="1:25" s="4" customFormat="1" x14ac:dyDescent="0.2">
      <c r="A9" s="5" t="s">
        <v>24</v>
      </c>
      <c r="B9" s="5">
        <v>2018</v>
      </c>
      <c r="C9" s="5">
        <v>2</v>
      </c>
      <c r="D9" s="5">
        <v>820003973</v>
      </c>
      <c r="E9" s="5" t="s">
        <v>30</v>
      </c>
      <c r="F9" s="5" t="s">
        <v>26</v>
      </c>
      <c r="G9" s="5" t="s">
        <v>27</v>
      </c>
      <c r="H9" s="5" t="s">
        <v>36</v>
      </c>
      <c r="I9" s="6" t="s">
        <v>39</v>
      </c>
      <c r="J9" s="7">
        <v>43140</v>
      </c>
      <c r="K9" s="12">
        <v>7893976</v>
      </c>
      <c r="L9" s="7">
        <v>43140</v>
      </c>
      <c r="M9" s="8">
        <v>43138</v>
      </c>
      <c r="N9" s="5">
        <v>2000009189</v>
      </c>
      <c r="O9" s="12">
        <v>8170814</v>
      </c>
      <c r="P9" s="10">
        <v>976</v>
      </c>
      <c r="Q9" s="5">
        <v>1900871886</v>
      </c>
      <c r="R9" s="11">
        <v>43159</v>
      </c>
      <c r="S9" s="12">
        <v>7893976</v>
      </c>
      <c r="T9" s="12">
        <v>0</v>
      </c>
      <c r="U9" s="5">
        <v>2000037340</v>
      </c>
      <c r="V9" s="13"/>
      <c r="W9" s="13"/>
      <c r="X9" s="13"/>
      <c r="Y9" s="13">
        <f t="shared" si="0"/>
        <v>0</v>
      </c>
    </row>
    <row r="10" spans="1:25" s="4" customFormat="1" ht="15" x14ac:dyDescent="0.25">
      <c r="A10" s="5" t="s">
        <v>24</v>
      </c>
      <c r="B10" s="5">
        <v>2018</v>
      </c>
      <c r="C10" s="5">
        <v>3</v>
      </c>
      <c r="D10" s="5">
        <v>820003973</v>
      </c>
      <c r="E10" s="5" t="s">
        <v>25</v>
      </c>
      <c r="F10" s="5" t="s">
        <v>26</v>
      </c>
      <c r="G10" s="5" t="s">
        <v>27</v>
      </c>
      <c r="H10" s="5" t="s">
        <v>34</v>
      </c>
      <c r="I10" s="6" t="s">
        <v>40</v>
      </c>
      <c r="J10" s="8">
        <v>43168</v>
      </c>
      <c r="K10" s="12">
        <v>6708658</v>
      </c>
      <c r="L10" s="8">
        <v>43168</v>
      </c>
      <c r="M10" s="8">
        <v>43165</v>
      </c>
      <c r="N10" s="5">
        <v>2000012620</v>
      </c>
      <c r="O10" s="15">
        <v>6673389</v>
      </c>
      <c r="P10" s="10">
        <v>983</v>
      </c>
      <c r="Q10" s="5">
        <v>1900869093</v>
      </c>
      <c r="R10" s="11">
        <v>43190</v>
      </c>
      <c r="S10" s="12">
        <v>6708658</v>
      </c>
      <c r="T10" s="12">
        <v>2178056</v>
      </c>
      <c r="U10" s="5">
        <v>2000037345</v>
      </c>
      <c r="V10" s="13" t="s">
        <v>29</v>
      </c>
      <c r="W10" s="45">
        <v>344093</v>
      </c>
      <c r="X10" s="45">
        <v>1833963</v>
      </c>
      <c r="Y10" s="13">
        <f t="shared" si="0"/>
        <v>0</v>
      </c>
    </row>
    <row r="11" spans="1:25" s="4" customFormat="1" x14ac:dyDescent="0.2">
      <c r="A11" s="5" t="s">
        <v>24</v>
      </c>
      <c r="B11" s="5">
        <v>2018</v>
      </c>
      <c r="C11" s="5">
        <v>3</v>
      </c>
      <c r="D11" s="5">
        <v>820003973</v>
      </c>
      <c r="E11" s="5" t="s">
        <v>30</v>
      </c>
      <c r="F11" s="5" t="s">
        <v>26</v>
      </c>
      <c r="G11" s="5" t="s">
        <v>27</v>
      </c>
      <c r="H11" s="5" t="s">
        <v>36</v>
      </c>
      <c r="I11" s="6" t="s">
        <v>41</v>
      </c>
      <c r="J11" s="8">
        <v>43168</v>
      </c>
      <c r="K11" s="12">
        <v>7935697</v>
      </c>
      <c r="L11" s="8">
        <v>43168</v>
      </c>
      <c r="M11" s="8">
        <v>43165</v>
      </c>
      <c r="N11" s="5">
        <v>2000012621</v>
      </c>
      <c r="O11" s="15">
        <v>7893976</v>
      </c>
      <c r="P11" s="10">
        <v>981</v>
      </c>
      <c r="Q11" s="5">
        <v>1900870861</v>
      </c>
      <c r="R11" s="11">
        <v>43190</v>
      </c>
      <c r="S11" s="12">
        <v>7935697</v>
      </c>
      <c r="T11" s="12">
        <v>0</v>
      </c>
      <c r="U11" s="5">
        <v>2000037343</v>
      </c>
      <c r="V11" s="13"/>
      <c r="W11" s="13"/>
      <c r="X11" s="13"/>
      <c r="Y11" s="13">
        <f t="shared" si="0"/>
        <v>0</v>
      </c>
    </row>
    <row r="12" spans="1:25" s="4" customFormat="1" x14ac:dyDescent="0.2">
      <c r="A12" s="5" t="s">
        <v>24</v>
      </c>
      <c r="B12" s="5">
        <v>2018</v>
      </c>
      <c r="C12" s="5">
        <v>4</v>
      </c>
      <c r="D12" s="5">
        <v>820003973</v>
      </c>
      <c r="E12" s="5" t="s">
        <v>25</v>
      </c>
      <c r="F12" s="5" t="s">
        <v>26</v>
      </c>
      <c r="G12" s="5" t="s">
        <v>27</v>
      </c>
      <c r="H12" s="5" t="s">
        <v>34</v>
      </c>
      <c r="I12" s="6" t="s">
        <v>42</v>
      </c>
      <c r="J12" s="8">
        <v>43202</v>
      </c>
      <c r="K12" s="12">
        <v>6208950</v>
      </c>
      <c r="L12" s="8">
        <v>43202</v>
      </c>
      <c r="M12" s="8">
        <v>43195</v>
      </c>
      <c r="N12" s="5">
        <v>2000016875</v>
      </c>
      <c r="O12" s="15">
        <v>6708658</v>
      </c>
      <c r="P12" s="10">
        <v>987</v>
      </c>
      <c r="Q12" s="5">
        <v>1900932007</v>
      </c>
      <c r="R12" s="11">
        <v>43220</v>
      </c>
      <c r="S12" s="12">
        <v>6208950</v>
      </c>
      <c r="T12" s="12">
        <v>0</v>
      </c>
      <c r="U12" s="5">
        <v>2000037348</v>
      </c>
      <c r="V12" s="13"/>
      <c r="W12" s="13"/>
      <c r="X12" s="13"/>
      <c r="Y12" s="13">
        <f t="shared" si="0"/>
        <v>0</v>
      </c>
    </row>
    <row r="13" spans="1:25" s="4" customFormat="1" x14ac:dyDescent="0.2">
      <c r="A13" s="5" t="s">
        <v>24</v>
      </c>
      <c r="B13" s="5">
        <v>2018</v>
      </c>
      <c r="C13" s="5">
        <v>4</v>
      </c>
      <c r="D13" s="5">
        <v>820003973</v>
      </c>
      <c r="E13" s="5" t="s">
        <v>30</v>
      </c>
      <c r="F13" s="5" t="s">
        <v>26</v>
      </c>
      <c r="G13" s="5" t="s">
        <v>27</v>
      </c>
      <c r="H13" s="5" t="s">
        <v>36</v>
      </c>
      <c r="I13" s="6" t="s">
        <v>43</v>
      </c>
      <c r="J13" s="8">
        <v>43202</v>
      </c>
      <c r="K13" s="12">
        <v>7344590</v>
      </c>
      <c r="L13" s="8">
        <v>43202</v>
      </c>
      <c r="M13" s="8">
        <v>43195</v>
      </c>
      <c r="N13" s="5">
        <v>2000016876</v>
      </c>
      <c r="O13" s="15">
        <v>7935697</v>
      </c>
      <c r="P13" s="10">
        <v>986</v>
      </c>
      <c r="Q13" s="5">
        <v>1900931616</v>
      </c>
      <c r="R13" s="11">
        <v>43220</v>
      </c>
      <c r="S13" s="12">
        <v>7344590</v>
      </c>
      <c r="T13" s="12">
        <v>0</v>
      </c>
      <c r="U13" s="5">
        <v>2000037346</v>
      </c>
      <c r="V13" s="13"/>
      <c r="W13" s="13"/>
      <c r="X13" s="13"/>
      <c r="Y13" s="13">
        <f t="shared" si="0"/>
        <v>0</v>
      </c>
    </row>
    <row r="14" spans="1:25" s="4" customFormat="1" ht="15" x14ac:dyDescent="0.25">
      <c r="A14" s="5" t="s">
        <v>24</v>
      </c>
      <c r="B14" s="5">
        <v>2018</v>
      </c>
      <c r="C14" s="5">
        <v>5</v>
      </c>
      <c r="D14" s="5">
        <v>820003973</v>
      </c>
      <c r="E14" s="5" t="s">
        <v>25</v>
      </c>
      <c r="F14" s="5" t="s">
        <v>26</v>
      </c>
      <c r="G14" s="5" t="s">
        <v>27</v>
      </c>
      <c r="H14" s="5" t="s">
        <v>34</v>
      </c>
      <c r="I14" s="6" t="s">
        <v>44</v>
      </c>
      <c r="J14" s="8">
        <v>43236</v>
      </c>
      <c r="K14" s="12">
        <v>6851715</v>
      </c>
      <c r="L14" s="8">
        <v>43236</v>
      </c>
      <c r="M14" s="8">
        <v>43227</v>
      </c>
      <c r="N14" s="5">
        <v>2000022193</v>
      </c>
      <c r="O14" s="15">
        <v>6208950</v>
      </c>
      <c r="P14" s="10">
        <v>992</v>
      </c>
      <c r="Q14" s="5">
        <v>1900932503</v>
      </c>
      <c r="R14" s="11">
        <v>43250</v>
      </c>
      <c r="S14" s="12">
        <v>6851715</v>
      </c>
      <c r="T14" s="12">
        <v>3287304</v>
      </c>
      <c r="U14" s="5">
        <v>2000037367</v>
      </c>
      <c r="V14" s="13" t="s">
        <v>29</v>
      </c>
      <c r="W14" s="39">
        <v>766758</v>
      </c>
      <c r="X14" s="39">
        <v>2520546</v>
      </c>
      <c r="Y14" s="13">
        <f t="shared" si="0"/>
        <v>0</v>
      </c>
    </row>
    <row r="15" spans="1:25" s="4" customFormat="1" x14ac:dyDescent="0.2">
      <c r="A15" s="5" t="s">
        <v>24</v>
      </c>
      <c r="B15" s="5">
        <v>2018</v>
      </c>
      <c r="C15" s="5">
        <v>5</v>
      </c>
      <c r="D15" s="5">
        <v>820003973</v>
      </c>
      <c r="E15" s="5" t="s">
        <v>30</v>
      </c>
      <c r="F15" s="5" t="s">
        <v>26</v>
      </c>
      <c r="G15" s="5" t="s">
        <v>27</v>
      </c>
      <c r="H15" s="5" t="s">
        <v>36</v>
      </c>
      <c r="I15" s="6" t="s">
        <v>45</v>
      </c>
      <c r="J15" s="8">
        <v>43236</v>
      </c>
      <c r="K15" s="12">
        <v>8104920</v>
      </c>
      <c r="L15" s="8">
        <v>43236</v>
      </c>
      <c r="M15" s="8">
        <v>43227</v>
      </c>
      <c r="N15" s="5">
        <v>2000022194</v>
      </c>
      <c r="O15" s="15">
        <v>7344590</v>
      </c>
      <c r="P15" s="10">
        <v>991</v>
      </c>
      <c r="Q15" s="5">
        <v>1900932267</v>
      </c>
      <c r="R15" s="11">
        <v>43250</v>
      </c>
      <c r="S15" s="12">
        <v>8104920</v>
      </c>
      <c r="T15" s="12">
        <v>0</v>
      </c>
      <c r="U15" s="5">
        <v>2000037366</v>
      </c>
      <c r="V15" s="13"/>
      <c r="W15" s="13"/>
      <c r="X15" s="13"/>
      <c r="Y15" s="13">
        <f t="shared" si="0"/>
        <v>0</v>
      </c>
    </row>
    <row r="16" spans="1:25" s="4" customFormat="1" ht="15" x14ac:dyDescent="0.25">
      <c r="A16" s="5" t="s">
        <v>24</v>
      </c>
      <c r="B16" s="5">
        <v>2018</v>
      </c>
      <c r="C16" s="5">
        <v>6</v>
      </c>
      <c r="D16" s="5">
        <v>820003973</v>
      </c>
      <c r="E16" s="5" t="s">
        <v>25</v>
      </c>
      <c r="F16" s="5" t="s">
        <v>26</v>
      </c>
      <c r="G16" s="5" t="s">
        <v>27</v>
      </c>
      <c r="H16" s="5" t="s">
        <v>34</v>
      </c>
      <c r="I16" s="6" t="s">
        <v>46</v>
      </c>
      <c r="J16" s="8">
        <v>43260</v>
      </c>
      <c r="K16" s="12">
        <v>6739314</v>
      </c>
      <c r="L16" s="8">
        <v>43260</v>
      </c>
      <c r="M16" s="8">
        <v>43257</v>
      </c>
      <c r="N16" s="5">
        <v>2000027459</v>
      </c>
      <c r="O16" s="15">
        <v>6851715</v>
      </c>
      <c r="P16" s="10">
        <v>998</v>
      </c>
      <c r="Q16" s="5">
        <v>1901291070</v>
      </c>
      <c r="R16" s="11">
        <v>43281</v>
      </c>
      <c r="S16" s="12">
        <v>6739314</v>
      </c>
      <c r="T16" s="12">
        <v>2229481</v>
      </c>
      <c r="U16" s="5">
        <v>2000049520</v>
      </c>
      <c r="V16" s="13" t="s">
        <v>29</v>
      </c>
      <c r="W16" s="45">
        <v>155278</v>
      </c>
      <c r="X16" s="45">
        <v>2074203</v>
      </c>
      <c r="Y16" s="13">
        <f t="shared" si="0"/>
        <v>0</v>
      </c>
    </row>
    <row r="17" spans="1:25" s="4" customFormat="1" x14ac:dyDescent="0.2">
      <c r="A17" s="5" t="s">
        <v>24</v>
      </c>
      <c r="B17" s="5">
        <v>2018</v>
      </c>
      <c r="C17" s="5">
        <v>6</v>
      </c>
      <c r="D17" s="5">
        <v>820003973</v>
      </c>
      <c r="E17" s="5" t="s">
        <v>30</v>
      </c>
      <c r="F17" s="5" t="s">
        <v>26</v>
      </c>
      <c r="G17" s="5" t="s">
        <v>27</v>
      </c>
      <c r="H17" s="5" t="s">
        <v>36</v>
      </c>
      <c r="I17" s="6" t="s">
        <v>48</v>
      </c>
      <c r="J17" s="8">
        <v>43260</v>
      </c>
      <c r="K17" s="12">
        <v>7971959</v>
      </c>
      <c r="L17" s="8">
        <v>43260</v>
      </c>
      <c r="M17" s="8">
        <v>43257</v>
      </c>
      <c r="N17" s="5">
        <v>2000027460</v>
      </c>
      <c r="O17" s="15">
        <v>8104920</v>
      </c>
      <c r="P17" s="10">
        <v>997</v>
      </c>
      <c r="Q17" s="5">
        <v>1901290780</v>
      </c>
      <c r="R17" s="11">
        <v>43281</v>
      </c>
      <c r="S17" s="12">
        <v>7971959</v>
      </c>
      <c r="T17" s="12">
        <v>0</v>
      </c>
      <c r="U17" s="5">
        <v>2000049518</v>
      </c>
      <c r="V17" s="13"/>
      <c r="W17" s="13"/>
      <c r="X17" s="13"/>
      <c r="Y17" s="13">
        <f t="shared" si="0"/>
        <v>0</v>
      </c>
    </row>
    <row r="18" spans="1:25" s="4" customFormat="1" ht="15" x14ac:dyDescent="0.25">
      <c r="A18" s="5" t="s">
        <v>24</v>
      </c>
      <c r="B18" s="5">
        <v>2018</v>
      </c>
      <c r="C18" s="5">
        <v>7</v>
      </c>
      <c r="D18" s="5">
        <v>820003973</v>
      </c>
      <c r="E18" s="5" t="s">
        <v>25</v>
      </c>
      <c r="F18" s="5" t="s">
        <v>26</v>
      </c>
      <c r="G18" s="5" t="s">
        <v>27</v>
      </c>
      <c r="H18" s="5" t="s">
        <v>34</v>
      </c>
      <c r="I18" s="6" t="s">
        <v>49</v>
      </c>
      <c r="J18" s="8">
        <v>43291</v>
      </c>
      <c r="K18" s="12">
        <v>6908905</v>
      </c>
      <c r="L18" s="8">
        <v>43291</v>
      </c>
      <c r="M18" s="8">
        <v>43290</v>
      </c>
      <c r="N18" s="5">
        <v>2000033794</v>
      </c>
      <c r="O18" s="15">
        <v>6739314</v>
      </c>
      <c r="P18" s="10">
        <v>1005</v>
      </c>
      <c r="Q18" s="5">
        <v>1901291073</v>
      </c>
      <c r="R18" s="11">
        <v>43312</v>
      </c>
      <c r="S18" s="12">
        <v>6908905</v>
      </c>
      <c r="T18" s="12">
        <v>2676648</v>
      </c>
      <c r="U18" s="5">
        <v>2000049522</v>
      </c>
      <c r="V18" s="13" t="s">
        <v>29</v>
      </c>
      <c r="W18" s="39">
        <v>636959</v>
      </c>
      <c r="X18" s="39">
        <v>2039689</v>
      </c>
      <c r="Y18" s="13">
        <f t="shared" si="0"/>
        <v>0</v>
      </c>
    </row>
    <row r="19" spans="1:25" s="4" customFormat="1" x14ac:dyDescent="0.2">
      <c r="A19" s="5" t="s">
        <v>24</v>
      </c>
      <c r="B19" s="5">
        <v>2018</v>
      </c>
      <c r="C19" s="5">
        <v>7</v>
      </c>
      <c r="D19" s="5">
        <v>820003973</v>
      </c>
      <c r="E19" s="5" t="s">
        <v>30</v>
      </c>
      <c r="F19" s="5" t="s">
        <v>26</v>
      </c>
      <c r="G19" s="5" t="s">
        <v>27</v>
      </c>
      <c r="H19" s="5" t="s">
        <v>36</v>
      </c>
      <c r="I19" s="6" t="s">
        <v>50</v>
      </c>
      <c r="J19" s="8">
        <v>43291</v>
      </c>
      <c r="K19" s="12">
        <v>8172569</v>
      </c>
      <c r="L19" s="8">
        <v>43291</v>
      </c>
      <c r="M19" s="8">
        <v>43290</v>
      </c>
      <c r="N19" s="5">
        <v>2000033795</v>
      </c>
      <c r="O19" s="15">
        <v>7971959</v>
      </c>
      <c r="P19" s="10">
        <v>1006</v>
      </c>
      <c r="Q19" s="5">
        <v>1901291072</v>
      </c>
      <c r="R19" s="11">
        <v>43312</v>
      </c>
      <c r="S19" s="12">
        <v>8172569</v>
      </c>
      <c r="T19" s="12">
        <v>0</v>
      </c>
      <c r="U19" s="5">
        <v>2000049521</v>
      </c>
      <c r="V19" s="13"/>
      <c r="W19" s="13"/>
      <c r="X19" s="13"/>
      <c r="Y19" s="13">
        <f t="shared" si="0"/>
        <v>0</v>
      </c>
    </row>
    <row r="20" spans="1:25" s="4" customFormat="1" ht="15" x14ac:dyDescent="0.25">
      <c r="A20" s="5" t="s">
        <v>24</v>
      </c>
      <c r="B20" s="5">
        <v>2018</v>
      </c>
      <c r="C20" s="5">
        <v>8</v>
      </c>
      <c r="D20" s="5">
        <v>820003973</v>
      </c>
      <c r="E20" s="5" t="s">
        <v>25</v>
      </c>
      <c r="F20" s="5" t="s">
        <v>26</v>
      </c>
      <c r="G20" s="5" t="s">
        <v>27</v>
      </c>
      <c r="H20" s="5" t="s">
        <v>34</v>
      </c>
      <c r="I20" s="6" t="s">
        <v>51</v>
      </c>
      <c r="J20" s="8">
        <v>43322</v>
      </c>
      <c r="K20" s="12">
        <v>6821061</v>
      </c>
      <c r="L20" s="8">
        <v>43322</v>
      </c>
      <c r="M20" s="8">
        <v>43321</v>
      </c>
      <c r="N20" s="5">
        <v>2000039209</v>
      </c>
      <c r="O20" s="15">
        <v>6908905</v>
      </c>
      <c r="P20" s="10">
        <v>1019</v>
      </c>
      <c r="Q20" s="5">
        <v>1901449374</v>
      </c>
      <c r="R20" s="11">
        <v>43343</v>
      </c>
      <c r="S20" s="12">
        <v>6821061</v>
      </c>
      <c r="T20" s="12">
        <v>3003866</v>
      </c>
      <c r="U20" s="5">
        <v>2000063596</v>
      </c>
      <c r="V20" s="13" t="s">
        <v>29</v>
      </c>
      <c r="W20" s="45">
        <v>684170</v>
      </c>
      <c r="X20" s="45">
        <v>2319696</v>
      </c>
      <c r="Y20" s="13">
        <f t="shared" si="0"/>
        <v>0</v>
      </c>
    </row>
    <row r="21" spans="1:25" s="4" customFormat="1" x14ac:dyDescent="0.2">
      <c r="A21" s="5" t="s">
        <v>24</v>
      </c>
      <c r="B21" s="5">
        <v>2018</v>
      </c>
      <c r="C21" s="5">
        <v>8</v>
      </c>
      <c r="D21" s="5">
        <v>820003973</v>
      </c>
      <c r="E21" s="5" t="s">
        <v>30</v>
      </c>
      <c r="F21" s="5" t="s">
        <v>26</v>
      </c>
      <c r="G21" s="5" t="s">
        <v>27</v>
      </c>
      <c r="H21" s="5" t="s">
        <v>36</v>
      </c>
      <c r="I21" s="6" t="s">
        <v>52</v>
      </c>
      <c r="J21" s="8">
        <v>43322</v>
      </c>
      <c r="K21" s="12">
        <v>8068659</v>
      </c>
      <c r="L21" s="8">
        <v>43322</v>
      </c>
      <c r="M21" s="8">
        <v>43321</v>
      </c>
      <c r="N21" s="5">
        <v>2000039210</v>
      </c>
      <c r="O21" s="15">
        <v>8172569</v>
      </c>
      <c r="P21" s="10">
        <v>1018</v>
      </c>
      <c r="Q21" s="5">
        <v>1901449266</v>
      </c>
      <c r="R21" s="11">
        <v>43343</v>
      </c>
      <c r="S21" s="12">
        <v>8068659</v>
      </c>
      <c r="T21" s="12">
        <v>0</v>
      </c>
      <c r="U21" s="5">
        <v>2000056001</v>
      </c>
      <c r="V21" s="13"/>
      <c r="W21" s="13"/>
      <c r="X21" s="13"/>
      <c r="Y21" s="13">
        <f t="shared" si="0"/>
        <v>0</v>
      </c>
    </row>
    <row r="22" spans="1:25" s="4" customFormat="1" ht="15" x14ac:dyDescent="0.25">
      <c r="A22" s="5" t="s">
        <v>24</v>
      </c>
      <c r="B22" s="5">
        <v>2018</v>
      </c>
      <c r="C22" s="5">
        <v>9</v>
      </c>
      <c r="D22" s="5">
        <v>820003973</v>
      </c>
      <c r="E22" s="5" t="s">
        <v>25</v>
      </c>
      <c r="F22" s="5" t="s">
        <v>26</v>
      </c>
      <c r="G22" s="5" t="s">
        <v>27</v>
      </c>
      <c r="H22" s="5" t="s">
        <v>34</v>
      </c>
      <c r="I22" s="6" t="s">
        <v>53</v>
      </c>
      <c r="J22" s="8">
        <v>43354</v>
      </c>
      <c r="K22" s="12">
        <v>7049489</v>
      </c>
      <c r="L22" s="8">
        <v>43354</v>
      </c>
      <c r="M22" s="8">
        <v>43350</v>
      </c>
      <c r="N22" s="5">
        <v>2000044898</v>
      </c>
      <c r="O22" s="15">
        <v>6821061</v>
      </c>
      <c r="P22" s="10">
        <v>1031</v>
      </c>
      <c r="Q22" s="5">
        <v>1901613897</v>
      </c>
      <c r="R22" s="11">
        <v>43373</v>
      </c>
      <c r="S22" s="12">
        <v>7049489</v>
      </c>
      <c r="T22" s="12">
        <v>5018376</v>
      </c>
      <c r="U22" s="5">
        <v>2000063603</v>
      </c>
      <c r="V22" s="13" t="s">
        <v>29</v>
      </c>
      <c r="W22" s="39">
        <v>1663669</v>
      </c>
      <c r="X22" s="39">
        <v>3354707</v>
      </c>
      <c r="Y22" s="13">
        <f t="shared" si="0"/>
        <v>0</v>
      </c>
    </row>
    <row r="23" spans="1:25" s="4" customFormat="1" ht="15" x14ac:dyDescent="0.25">
      <c r="A23" s="5" t="s">
        <v>24</v>
      </c>
      <c r="B23" s="5">
        <v>2018</v>
      </c>
      <c r="C23" s="5">
        <v>9</v>
      </c>
      <c r="D23" s="5">
        <v>820003973</v>
      </c>
      <c r="E23" s="5" t="s">
        <v>30</v>
      </c>
      <c r="F23" s="5" t="s">
        <v>26</v>
      </c>
      <c r="G23" s="5" t="s">
        <v>27</v>
      </c>
      <c r="H23" s="5" t="s">
        <v>36</v>
      </c>
      <c r="I23" s="6" t="s">
        <v>54</v>
      </c>
      <c r="J23" s="8">
        <v>43354</v>
      </c>
      <c r="K23" s="12">
        <v>8338868</v>
      </c>
      <c r="L23" s="8">
        <v>43354</v>
      </c>
      <c r="M23" s="8">
        <v>43350</v>
      </c>
      <c r="N23" s="5">
        <v>2000044899</v>
      </c>
      <c r="O23" s="15">
        <v>8068659</v>
      </c>
      <c r="P23" s="10">
        <v>1025</v>
      </c>
      <c r="Q23" s="5">
        <v>1901613896</v>
      </c>
      <c r="R23" s="11">
        <v>43373</v>
      </c>
      <c r="S23" s="12">
        <v>8338868</v>
      </c>
      <c r="T23" s="12">
        <v>2926812</v>
      </c>
      <c r="U23" s="5">
        <v>2000063599</v>
      </c>
      <c r="V23" s="13" t="s">
        <v>29</v>
      </c>
      <c r="W23" s="39">
        <v>1184953</v>
      </c>
      <c r="X23" s="39">
        <v>1741859</v>
      </c>
      <c r="Y23" s="13">
        <f t="shared" si="0"/>
        <v>0</v>
      </c>
    </row>
    <row r="24" spans="1:25" s="4" customFormat="1" ht="15" x14ac:dyDescent="0.25">
      <c r="A24" s="5" t="s">
        <v>24</v>
      </c>
      <c r="B24" s="5">
        <v>2018</v>
      </c>
      <c r="C24" s="5">
        <v>10</v>
      </c>
      <c r="D24" s="5">
        <v>820003973</v>
      </c>
      <c r="E24" s="5" t="s">
        <v>25</v>
      </c>
      <c r="F24" s="5" t="s">
        <v>26</v>
      </c>
      <c r="G24" s="5" t="s">
        <v>27</v>
      </c>
      <c r="H24" s="5" t="s">
        <v>34</v>
      </c>
      <c r="I24" s="6" t="s">
        <v>55</v>
      </c>
      <c r="J24" s="8">
        <v>43384</v>
      </c>
      <c r="K24" s="12">
        <v>9089338</v>
      </c>
      <c r="L24" s="8">
        <v>43384</v>
      </c>
      <c r="M24" s="8">
        <v>43378</v>
      </c>
      <c r="N24" s="5">
        <v>2000051411</v>
      </c>
      <c r="O24" s="15">
        <v>7049489</v>
      </c>
      <c r="P24" s="10">
        <v>1038</v>
      </c>
      <c r="Q24" s="5">
        <v>1901781698</v>
      </c>
      <c r="R24" s="11">
        <v>43404</v>
      </c>
      <c r="S24" s="12">
        <v>9089338</v>
      </c>
      <c r="T24" s="12">
        <v>6402810</v>
      </c>
      <c r="U24" s="5">
        <v>2000073231</v>
      </c>
      <c r="V24" s="13" t="s">
        <v>29</v>
      </c>
      <c r="W24" s="45">
        <v>2118190</v>
      </c>
      <c r="X24" s="45">
        <v>4284620</v>
      </c>
      <c r="Y24" s="13">
        <f t="shared" si="0"/>
        <v>0</v>
      </c>
    </row>
    <row r="25" spans="1:25" s="4" customFormat="1" x14ac:dyDescent="0.2">
      <c r="A25" s="5" t="s">
        <v>24</v>
      </c>
      <c r="B25" s="5">
        <v>2018</v>
      </c>
      <c r="C25" s="5">
        <v>10</v>
      </c>
      <c r="D25" s="5">
        <v>820003973</v>
      </c>
      <c r="E25" s="5" t="s">
        <v>30</v>
      </c>
      <c r="F25" s="5" t="s">
        <v>26</v>
      </c>
      <c r="G25" s="5" t="s">
        <v>27</v>
      </c>
      <c r="H25" s="5" t="s">
        <v>36</v>
      </c>
      <c r="I25" s="6" t="s">
        <v>56</v>
      </c>
      <c r="J25" s="8">
        <v>43384</v>
      </c>
      <c r="K25" s="12">
        <v>10955909</v>
      </c>
      <c r="L25" s="8">
        <v>43384</v>
      </c>
      <c r="M25" s="8">
        <v>43378</v>
      </c>
      <c r="N25" s="5">
        <v>2000051412</v>
      </c>
      <c r="O25" s="15">
        <v>8338868</v>
      </c>
      <c r="P25" s="10">
        <v>1037</v>
      </c>
      <c r="Q25" s="5">
        <v>1901781644</v>
      </c>
      <c r="R25" s="11">
        <v>43404</v>
      </c>
      <c r="S25" s="12">
        <v>10955909</v>
      </c>
      <c r="T25" s="12">
        <v>0</v>
      </c>
      <c r="U25" s="5">
        <v>2000073230</v>
      </c>
      <c r="V25" s="13"/>
      <c r="W25" s="13"/>
      <c r="X25" s="13"/>
      <c r="Y25" s="13">
        <f t="shared" si="0"/>
        <v>0</v>
      </c>
    </row>
    <row r="26" spans="1:25" s="4" customFormat="1" ht="15" x14ac:dyDescent="0.25">
      <c r="A26" s="5" t="s">
        <v>24</v>
      </c>
      <c r="B26" s="5">
        <v>2018</v>
      </c>
      <c r="C26" s="5">
        <v>11</v>
      </c>
      <c r="D26" s="5">
        <v>820003973</v>
      </c>
      <c r="E26" s="5" t="s">
        <v>25</v>
      </c>
      <c r="F26" s="5" t="s">
        <v>26</v>
      </c>
      <c r="G26" s="5" t="s">
        <v>27</v>
      </c>
      <c r="H26" s="5" t="s">
        <v>34</v>
      </c>
      <c r="I26" s="6" t="s">
        <v>57</v>
      </c>
      <c r="J26" s="8">
        <v>43419</v>
      </c>
      <c r="K26" s="12">
        <v>6907052</v>
      </c>
      <c r="L26" s="8">
        <v>43419</v>
      </c>
      <c r="M26" s="8">
        <v>43411</v>
      </c>
      <c r="N26" s="5">
        <v>2000060331</v>
      </c>
      <c r="O26" s="15">
        <v>9089338</v>
      </c>
      <c r="P26" s="10">
        <v>1039</v>
      </c>
      <c r="Q26" s="5">
        <v>1902249263</v>
      </c>
      <c r="R26" s="11">
        <v>43434</v>
      </c>
      <c r="S26" s="12">
        <v>6419451</v>
      </c>
      <c r="T26" s="12">
        <v>3409262</v>
      </c>
      <c r="U26" s="5">
        <v>2000106716</v>
      </c>
      <c r="V26" s="13" t="s">
        <v>29</v>
      </c>
      <c r="W26" s="39">
        <v>1019614</v>
      </c>
      <c r="X26" s="39">
        <v>2389648</v>
      </c>
      <c r="Y26" s="13">
        <f t="shared" si="0"/>
        <v>0</v>
      </c>
    </row>
    <row r="27" spans="1:25" s="4" customFormat="1" x14ac:dyDescent="0.2">
      <c r="A27" s="5" t="s">
        <v>24</v>
      </c>
      <c r="B27" s="5">
        <v>2018</v>
      </c>
      <c r="C27" s="5">
        <v>11</v>
      </c>
      <c r="D27" s="5">
        <v>820003973</v>
      </c>
      <c r="E27" s="5" t="s">
        <v>30</v>
      </c>
      <c r="F27" s="5" t="s">
        <v>26</v>
      </c>
      <c r="G27" s="5" t="s">
        <v>27</v>
      </c>
      <c r="H27" s="5" t="s">
        <v>36</v>
      </c>
      <c r="I27" s="6" t="s">
        <v>58</v>
      </c>
      <c r="J27" s="8">
        <v>43419</v>
      </c>
      <c r="K27" s="12">
        <v>8170334</v>
      </c>
      <c r="L27" s="8">
        <v>43419</v>
      </c>
      <c r="M27" s="8">
        <v>43411</v>
      </c>
      <c r="N27" s="5">
        <v>2000060332</v>
      </c>
      <c r="O27" s="15">
        <v>10955909</v>
      </c>
      <c r="P27" s="10">
        <v>1040</v>
      </c>
      <c r="Q27" s="5">
        <v>1902249173</v>
      </c>
      <c r="R27" s="11">
        <v>43434</v>
      </c>
      <c r="S27" s="12">
        <v>7593552</v>
      </c>
      <c r="T27" s="12">
        <v>0</v>
      </c>
      <c r="U27" s="5">
        <v>2000106735</v>
      </c>
      <c r="V27" s="13"/>
      <c r="W27" s="13"/>
      <c r="X27" s="13"/>
      <c r="Y27" s="13">
        <f t="shared" si="0"/>
        <v>0</v>
      </c>
    </row>
    <row r="28" spans="1:25" s="4" customFormat="1" ht="15" customHeight="1" x14ac:dyDescent="0.25">
      <c r="A28" s="5" t="s">
        <v>24</v>
      </c>
      <c r="B28" s="5">
        <v>2018</v>
      </c>
      <c r="C28" s="5">
        <v>12</v>
      </c>
      <c r="D28" s="5">
        <v>820003973</v>
      </c>
      <c r="E28" s="5" t="s">
        <v>25</v>
      </c>
      <c r="F28" s="5" t="s">
        <v>26</v>
      </c>
      <c r="G28" s="5" t="s">
        <v>27</v>
      </c>
      <c r="H28" s="5" t="s">
        <v>34</v>
      </c>
      <c r="I28" s="6" t="s">
        <v>59</v>
      </c>
      <c r="J28" s="8">
        <v>43447</v>
      </c>
      <c r="K28" s="12">
        <v>7331502</v>
      </c>
      <c r="L28" s="8">
        <v>43447</v>
      </c>
      <c r="M28" s="8">
        <v>43441</v>
      </c>
      <c r="N28" s="5">
        <v>2000065811</v>
      </c>
      <c r="O28" s="15">
        <v>6907052</v>
      </c>
      <c r="P28" s="10">
        <v>1060</v>
      </c>
      <c r="Q28" s="5">
        <v>1902249627</v>
      </c>
      <c r="R28" s="11">
        <v>43465</v>
      </c>
      <c r="S28" s="12">
        <v>7331502</v>
      </c>
      <c r="T28" s="12">
        <v>2425082</v>
      </c>
      <c r="U28" s="5">
        <v>2000106740</v>
      </c>
      <c r="V28" s="13" t="s">
        <v>29</v>
      </c>
      <c r="W28" s="45">
        <v>519904</v>
      </c>
      <c r="X28" s="45">
        <v>1905178</v>
      </c>
      <c r="Y28" s="13">
        <f t="shared" si="0"/>
        <v>0</v>
      </c>
    </row>
    <row r="29" spans="1:25" s="4" customFormat="1" ht="15" customHeight="1" x14ac:dyDescent="0.2">
      <c r="A29" s="5" t="s">
        <v>24</v>
      </c>
      <c r="B29" s="5">
        <v>2018</v>
      </c>
      <c r="C29" s="5">
        <v>12</v>
      </c>
      <c r="D29" s="5">
        <v>820003973</v>
      </c>
      <c r="E29" s="5" t="s">
        <v>30</v>
      </c>
      <c r="F29" s="5" t="s">
        <v>26</v>
      </c>
      <c r="G29" s="5" t="s">
        <v>27</v>
      </c>
      <c r="H29" s="5" t="s">
        <v>36</v>
      </c>
      <c r="I29" s="6" t="s">
        <v>60</v>
      </c>
      <c r="J29" s="8">
        <v>43447</v>
      </c>
      <c r="K29" s="12">
        <v>8776403</v>
      </c>
      <c r="L29" s="8">
        <v>43447</v>
      </c>
      <c r="M29" s="8">
        <v>43441</v>
      </c>
      <c r="N29" s="5">
        <v>2000065812</v>
      </c>
      <c r="O29" s="15">
        <v>8170334</v>
      </c>
      <c r="P29" s="10">
        <v>1059</v>
      </c>
      <c r="Q29" s="5">
        <v>1902249479</v>
      </c>
      <c r="R29" s="11">
        <v>43465</v>
      </c>
      <c r="S29" s="12">
        <v>8776403</v>
      </c>
      <c r="T29" s="12">
        <v>0</v>
      </c>
      <c r="U29" s="5">
        <v>2000106741</v>
      </c>
      <c r="V29" s="13"/>
      <c r="W29" s="13"/>
      <c r="X29" s="13"/>
      <c r="Y29" s="13">
        <f t="shared" si="0"/>
        <v>0</v>
      </c>
    </row>
    <row r="30" spans="1:25" s="4" customFormat="1" ht="15" customHeight="1" x14ac:dyDescent="0.25">
      <c r="A30" s="5" t="s">
        <v>24</v>
      </c>
      <c r="B30" s="5">
        <v>2019</v>
      </c>
      <c r="C30" s="5">
        <v>1</v>
      </c>
      <c r="D30" s="5">
        <v>820003973</v>
      </c>
      <c r="E30" s="5" t="s">
        <v>25</v>
      </c>
      <c r="F30" s="5" t="s">
        <v>26</v>
      </c>
      <c r="G30" s="5" t="s">
        <v>27</v>
      </c>
      <c r="H30" s="5" t="s">
        <v>34</v>
      </c>
      <c r="I30" s="6" t="s">
        <v>61</v>
      </c>
      <c r="J30" s="16">
        <v>43466</v>
      </c>
      <c r="K30" s="15">
        <v>6910655</v>
      </c>
      <c r="L30" s="8">
        <v>43504</v>
      </c>
      <c r="M30" s="8">
        <v>43488</v>
      </c>
      <c r="N30" s="5">
        <v>2000076072</v>
      </c>
      <c r="O30" s="15">
        <v>7950868</v>
      </c>
      <c r="P30" s="10"/>
      <c r="Q30" s="5"/>
      <c r="R30" s="17"/>
      <c r="S30" s="18"/>
      <c r="T30" s="39">
        <v>3194540</v>
      </c>
      <c r="U30" s="5"/>
      <c r="V30" s="13" t="s">
        <v>47</v>
      </c>
      <c r="W30" s="5"/>
      <c r="X30" s="5"/>
      <c r="Y30" s="13">
        <f t="shared" si="0"/>
        <v>3194540</v>
      </c>
    </row>
    <row r="31" spans="1:25" s="4" customFormat="1" ht="15" customHeight="1" x14ac:dyDescent="0.2">
      <c r="A31" s="5" t="s">
        <v>24</v>
      </c>
      <c r="B31" s="5">
        <v>2019</v>
      </c>
      <c r="C31" s="5">
        <v>1</v>
      </c>
      <c r="D31" s="5">
        <v>820003973</v>
      </c>
      <c r="E31" s="5" t="s">
        <v>30</v>
      </c>
      <c r="F31" s="5" t="s">
        <v>26</v>
      </c>
      <c r="G31" s="5" t="s">
        <v>27</v>
      </c>
      <c r="H31" s="5" t="s">
        <v>36</v>
      </c>
      <c r="I31" s="6" t="s">
        <v>62</v>
      </c>
      <c r="J31" s="16">
        <v>43466</v>
      </c>
      <c r="K31" s="15">
        <v>8174597</v>
      </c>
      <c r="L31" s="8">
        <v>43504</v>
      </c>
      <c r="M31" s="8">
        <v>43488</v>
      </c>
      <c r="N31" s="5">
        <v>2000076073</v>
      </c>
      <c r="O31" s="15">
        <v>9509050</v>
      </c>
      <c r="P31" s="10">
        <v>3</v>
      </c>
      <c r="Q31" s="5">
        <v>1902249761</v>
      </c>
      <c r="R31" s="17">
        <v>43496</v>
      </c>
      <c r="S31" s="18">
        <v>8174597</v>
      </c>
      <c r="T31" s="18">
        <v>0</v>
      </c>
      <c r="U31" s="5">
        <v>2000106744</v>
      </c>
      <c r="V31" s="13"/>
      <c r="W31" s="5"/>
      <c r="X31" s="5"/>
      <c r="Y31" s="13">
        <f t="shared" si="0"/>
        <v>0</v>
      </c>
    </row>
    <row r="32" spans="1:25" s="4" customFormat="1" ht="15" customHeight="1" x14ac:dyDescent="0.25">
      <c r="A32" s="5" t="s">
        <v>24</v>
      </c>
      <c r="B32" s="5">
        <v>2019</v>
      </c>
      <c r="C32" s="5">
        <v>2</v>
      </c>
      <c r="D32" s="5">
        <v>820003973</v>
      </c>
      <c r="E32" s="5" t="s">
        <v>25</v>
      </c>
      <c r="F32" s="5" t="s">
        <v>26</v>
      </c>
      <c r="G32" s="19" t="s">
        <v>27</v>
      </c>
      <c r="H32" s="5" t="s">
        <v>34</v>
      </c>
      <c r="I32" s="6" t="s">
        <v>63</v>
      </c>
      <c r="J32" s="16">
        <v>43497</v>
      </c>
      <c r="K32" s="15">
        <v>6653986</v>
      </c>
      <c r="L32" s="8">
        <v>43504</v>
      </c>
      <c r="M32" s="8">
        <v>43503</v>
      </c>
      <c r="N32" s="5">
        <v>2000083353</v>
      </c>
      <c r="O32" s="15">
        <v>7950868</v>
      </c>
      <c r="P32" s="10">
        <v>7</v>
      </c>
      <c r="Q32" s="5">
        <v>1902422420</v>
      </c>
      <c r="R32" s="17">
        <v>43496</v>
      </c>
      <c r="S32" s="18">
        <v>6653986</v>
      </c>
      <c r="T32" s="18">
        <v>3202941</v>
      </c>
      <c r="U32" s="5">
        <v>2000121849</v>
      </c>
      <c r="V32" s="13" t="s">
        <v>29</v>
      </c>
      <c r="W32" s="39">
        <v>442182</v>
      </c>
      <c r="X32" s="39">
        <v>2760759</v>
      </c>
      <c r="Y32" s="13">
        <f t="shared" si="0"/>
        <v>0</v>
      </c>
    </row>
    <row r="33" spans="1:26" s="4" customFormat="1" ht="15" customHeight="1" x14ac:dyDescent="0.2">
      <c r="A33" s="5" t="s">
        <v>24</v>
      </c>
      <c r="B33" s="5">
        <v>2019</v>
      </c>
      <c r="C33" s="5">
        <v>2</v>
      </c>
      <c r="D33" s="5">
        <v>820003973</v>
      </c>
      <c r="E33" s="5" t="s">
        <v>30</v>
      </c>
      <c r="F33" s="5" t="s">
        <v>26</v>
      </c>
      <c r="G33" s="19" t="s">
        <v>27</v>
      </c>
      <c r="H33" s="5" t="s">
        <v>36</v>
      </c>
      <c r="I33" s="6" t="s">
        <v>64</v>
      </c>
      <c r="J33" s="16">
        <v>43497</v>
      </c>
      <c r="K33" s="15">
        <v>7870984</v>
      </c>
      <c r="L33" s="8">
        <v>43504</v>
      </c>
      <c r="M33" s="8">
        <v>43503</v>
      </c>
      <c r="N33" s="5">
        <v>2000083354</v>
      </c>
      <c r="O33" s="15">
        <v>9509050</v>
      </c>
      <c r="P33" s="10">
        <v>82019</v>
      </c>
      <c r="Q33" s="5">
        <v>1902757023</v>
      </c>
      <c r="R33" s="17">
        <v>43585</v>
      </c>
      <c r="S33" s="18">
        <v>8546805</v>
      </c>
      <c r="T33" s="18">
        <v>0</v>
      </c>
      <c r="U33" s="5">
        <v>2000153814</v>
      </c>
      <c r="V33" s="13"/>
      <c r="W33" s="5"/>
      <c r="X33" s="15"/>
      <c r="Y33" s="13">
        <f t="shared" si="0"/>
        <v>0</v>
      </c>
    </row>
    <row r="34" spans="1:26" s="4" customFormat="1" ht="15" customHeight="1" x14ac:dyDescent="0.25">
      <c r="A34" s="5" t="s">
        <v>24</v>
      </c>
      <c r="B34" s="5">
        <v>2019</v>
      </c>
      <c r="C34" s="5">
        <v>3</v>
      </c>
      <c r="D34" s="5">
        <v>820003973</v>
      </c>
      <c r="E34" s="5" t="s">
        <v>25</v>
      </c>
      <c r="F34" s="5" t="s">
        <v>26</v>
      </c>
      <c r="G34" s="19" t="s">
        <v>27</v>
      </c>
      <c r="H34" s="5" t="s">
        <v>34</v>
      </c>
      <c r="I34" s="6" t="s">
        <v>65</v>
      </c>
      <c r="J34" s="16">
        <v>43525</v>
      </c>
      <c r="K34" s="15">
        <v>6441754</v>
      </c>
      <c r="L34" s="17">
        <v>43539</v>
      </c>
      <c r="M34" s="8">
        <v>43531</v>
      </c>
      <c r="N34" s="5">
        <v>2000097530</v>
      </c>
      <c r="O34" s="15">
        <v>6730692</v>
      </c>
      <c r="P34" s="10">
        <v>122019</v>
      </c>
      <c r="Q34" s="5">
        <v>1902757099</v>
      </c>
      <c r="R34" s="17">
        <v>43585</v>
      </c>
      <c r="S34" s="18">
        <v>7083596</v>
      </c>
      <c r="T34" s="49">
        <v>2345309</v>
      </c>
      <c r="U34" s="5">
        <v>2000153809</v>
      </c>
      <c r="V34" s="13" t="s">
        <v>47</v>
      </c>
      <c r="W34" s="5"/>
      <c r="X34" s="5"/>
      <c r="Y34" s="13">
        <f t="shared" si="0"/>
        <v>2345309</v>
      </c>
      <c r="Z34" s="48"/>
    </row>
    <row r="35" spans="1:26" s="4" customFormat="1" ht="15" customHeight="1" x14ac:dyDescent="0.25">
      <c r="A35" s="5" t="s">
        <v>24</v>
      </c>
      <c r="B35" s="5">
        <v>2019</v>
      </c>
      <c r="C35" s="5">
        <v>3</v>
      </c>
      <c r="D35" s="5">
        <v>820003973</v>
      </c>
      <c r="E35" s="5" t="s">
        <v>30</v>
      </c>
      <c r="F35" s="5" t="s">
        <v>26</v>
      </c>
      <c r="G35" s="19" t="s">
        <v>27</v>
      </c>
      <c r="H35" s="5" t="s">
        <v>36</v>
      </c>
      <c r="I35" s="6" t="s">
        <v>66</v>
      </c>
      <c r="J35" s="16">
        <v>43525</v>
      </c>
      <c r="K35" s="15">
        <v>7619935</v>
      </c>
      <c r="L35" s="17">
        <v>43539</v>
      </c>
      <c r="M35" s="8">
        <v>43531</v>
      </c>
      <c r="N35" s="5">
        <v>2000097531</v>
      </c>
      <c r="O35" s="15">
        <v>7857731</v>
      </c>
      <c r="P35" s="10">
        <v>112019</v>
      </c>
      <c r="Q35" s="5">
        <v>1902757059</v>
      </c>
      <c r="R35" s="17">
        <v>43585</v>
      </c>
      <c r="S35" s="18">
        <v>8379168</v>
      </c>
      <c r="T35" s="18">
        <v>0</v>
      </c>
      <c r="U35" s="5">
        <v>2000153810</v>
      </c>
      <c r="V35" s="5"/>
      <c r="W35" s="5"/>
      <c r="X35" s="5"/>
      <c r="Y35" s="13">
        <f t="shared" si="0"/>
        <v>0</v>
      </c>
      <c r="Z35" s="50"/>
    </row>
    <row r="36" spans="1:26" s="4" customFormat="1" ht="15" customHeight="1" x14ac:dyDescent="0.25">
      <c r="A36" s="5" t="s">
        <v>24</v>
      </c>
      <c r="B36" s="5">
        <v>2019</v>
      </c>
      <c r="C36" s="5">
        <v>4</v>
      </c>
      <c r="D36" s="5">
        <v>820003973</v>
      </c>
      <c r="E36" s="5" t="s">
        <v>25</v>
      </c>
      <c r="F36" s="5" t="s">
        <v>26</v>
      </c>
      <c r="G36" s="19" t="s">
        <v>27</v>
      </c>
      <c r="H36" s="5" t="s">
        <v>34</v>
      </c>
      <c r="I36" s="6" t="s">
        <v>67</v>
      </c>
      <c r="J36" s="16">
        <v>43556</v>
      </c>
      <c r="K36" s="15">
        <v>7472201</v>
      </c>
      <c r="L36" s="17">
        <v>43571</v>
      </c>
      <c r="M36" s="8">
        <v>43560</v>
      </c>
      <c r="N36" s="5">
        <v>2000110145</v>
      </c>
      <c r="O36" s="15">
        <v>7083597</v>
      </c>
      <c r="P36" s="10">
        <v>152019</v>
      </c>
      <c r="Q36" s="5">
        <v>1902757252</v>
      </c>
      <c r="R36" s="17">
        <v>43585</v>
      </c>
      <c r="S36" s="18">
        <v>7472202</v>
      </c>
      <c r="T36" s="18">
        <v>0</v>
      </c>
      <c r="U36" s="5">
        <v>2000153807</v>
      </c>
      <c r="V36" s="5"/>
      <c r="W36" s="5"/>
      <c r="X36" s="5"/>
      <c r="Y36" s="13">
        <f t="shared" si="0"/>
        <v>0</v>
      </c>
      <c r="Z36" s="39"/>
    </row>
    <row r="37" spans="1:26" s="4" customFormat="1" ht="15" customHeight="1" x14ac:dyDescent="0.25">
      <c r="A37" s="5" t="s">
        <v>24</v>
      </c>
      <c r="B37" s="5">
        <v>2019</v>
      </c>
      <c r="C37" s="5">
        <v>4</v>
      </c>
      <c r="D37" s="5">
        <v>820003973</v>
      </c>
      <c r="E37" s="5" t="s">
        <v>30</v>
      </c>
      <c r="F37" s="5" t="s">
        <v>26</v>
      </c>
      <c r="G37" s="19" t="s">
        <v>27</v>
      </c>
      <c r="H37" s="5" t="s">
        <v>36</v>
      </c>
      <c r="I37" s="6" t="s">
        <v>68</v>
      </c>
      <c r="J37" s="16">
        <v>43556</v>
      </c>
      <c r="K37" s="15">
        <v>8838848</v>
      </c>
      <c r="L37" s="17">
        <v>43571</v>
      </c>
      <c r="M37" s="8">
        <v>43560</v>
      </c>
      <c r="N37" s="5">
        <v>2000110146</v>
      </c>
      <c r="O37" s="15">
        <v>8379169</v>
      </c>
      <c r="P37" s="10">
        <v>162019</v>
      </c>
      <c r="Q37" s="5">
        <v>1902757231</v>
      </c>
      <c r="R37" s="17">
        <v>43585</v>
      </c>
      <c r="S37" s="18">
        <v>8838849</v>
      </c>
      <c r="T37" s="18">
        <v>0</v>
      </c>
      <c r="U37" s="5">
        <v>2000153805</v>
      </c>
      <c r="V37" s="5"/>
      <c r="W37" s="5"/>
      <c r="X37" s="5"/>
      <c r="Y37" s="13">
        <f t="shared" si="0"/>
        <v>0</v>
      </c>
      <c r="Z37" s="50"/>
    </row>
    <row r="38" spans="1:26" s="4" customFormat="1" ht="15" customHeight="1" x14ac:dyDescent="0.25">
      <c r="A38" s="5" t="s">
        <v>24</v>
      </c>
      <c r="B38" s="5">
        <v>2019</v>
      </c>
      <c r="C38" s="5">
        <v>5</v>
      </c>
      <c r="D38" s="5">
        <v>820003973</v>
      </c>
      <c r="E38" s="5" t="s">
        <v>25</v>
      </c>
      <c r="F38" s="5" t="s">
        <v>26</v>
      </c>
      <c r="G38" s="19" t="s">
        <v>27</v>
      </c>
      <c r="H38" s="5" t="s">
        <v>34</v>
      </c>
      <c r="I38" s="6" t="s">
        <v>69</v>
      </c>
      <c r="J38" s="16">
        <v>43597</v>
      </c>
      <c r="K38" s="15">
        <v>6750752</v>
      </c>
      <c r="L38" s="17">
        <v>43599</v>
      </c>
      <c r="M38" s="17">
        <v>43593</v>
      </c>
      <c r="N38" s="5">
        <v>2000125057</v>
      </c>
      <c r="O38" s="15">
        <v>7472202</v>
      </c>
      <c r="P38" s="10">
        <v>202019</v>
      </c>
      <c r="Q38" s="5">
        <v>1902975910</v>
      </c>
      <c r="R38" s="17">
        <v>43616</v>
      </c>
      <c r="S38" s="18">
        <v>7239726</v>
      </c>
      <c r="T38" s="49">
        <v>5400310</v>
      </c>
      <c r="U38" s="5">
        <v>2000169182</v>
      </c>
      <c r="V38" s="13" t="s">
        <v>47</v>
      </c>
      <c r="W38" s="5"/>
      <c r="X38" s="5"/>
      <c r="Y38" s="13">
        <f t="shared" si="0"/>
        <v>5400310</v>
      </c>
      <c r="Z38" s="39"/>
    </row>
    <row r="39" spans="1:26" s="4" customFormat="1" ht="15" customHeight="1" x14ac:dyDescent="0.25">
      <c r="A39" s="5" t="s">
        <v>24</v>
      </c>
      <c r="B39" s="5">
        <v>2019</v>
      </c>
      <c r="C39" s="5">
        <v>5</v>
      </c>
      <c r="D39" s="5">
        <v>820003973</v>
      </c>
      <c r="E39" s="5" t="s">
        <v>30</v>
      </c>
      <c r="F39" s="5" t="s">
        <v>26</v>
      </c>
      <c r="G39" s="19" t="s">
        <v>27</v>
      </c>
      <c r="H39" s="5" t="s">
        <v>36</v>
      </c>
      <c r="I39" s="6" t="s">
        <v>70</v>
      </c>
      <c r="J39" s="16">
        <v>43597</v>
      </c>
      <c r="K39" s="15">
        <v>7985447</v>
      </c>
      <c r="L39" s="17">
        <v>43599</v>
      </c>
      <c r="M39" s="17">
        <v>43593</v>
      </c>
      <c r="N39" s="5">
        <v>2000125058</v>
      </c>
      <c r="O39" s="15">
        <v>8838849</v>
      </c>
      <c r="P39" s="10">
        <v>192019</v>
      </c>
      <c r="Q39" s="5">
        <v>1902975800</v>
      </c>
      <c r="R39" s="17">
        <v>43616</v>
      </c>
      <c r="S39" s="18">
        <v>8563853</v>
      </c>
      <c r="T39" s="18">
        <v>0</v>
      </c>
      <c r="U39" s="5">
        <v>2000169193</v>
      </c>
      <c r="V39" s="5"/>
      <c r="W39" s="5"/>
      <c r="X39" s="5"/>
      <c r="Y39" s="13">
        <f t="shared" si="0"/>
        <v>0</v>
      </c>
      <c r="Z39" s="50"/>
    </row>
    <row r="40" spans="1:26" s="4" customFormat="1" ht="15" customHeight="1" x14ac:dyDescent="0.25">
      <c r="A40" s="5" t="s">
        <v>24</v>
      </c>
      <c r="B40" s="5">
        <v>2019</v>
      </c>
      <c r="C40" s="5">
        <v>6</v>
      </c>
      <c r="D40" s="5">
        <v>820003973</v>
      </c>
      <c r="E40" s="5" t="s">
        <v>25</v>
      </c>
      <c r="F40" s="5" t="s">
        <v>26</v>
      </c>
      <c r="G40" s="19" t="s">
        <v>27</v>
      </c>
      <c r="H40" s="5" t="s">
        <v>34</v>
      </c>
      <c r="I40" s="6" t="s">
        <v>71</v>
      </c>
      <c r="J40" s="16">
        <v>43629</v>
      </c>
      <c r="K40" s="15">
        <v>6740629</v>
      </c>
      <c r="L40" s="17">
        <v>43636</v>
      </c>
      <c r="M40" s="17">
        <v>43623</v>
      </c>
      <c r="N40" s="5">
        <v>2000150055</v>
      </c>
      <c r="O40" s="15">
        <v>7239725</v>
      </c>
      <c r="P40" s="10">
        <v>222019</v>
      </c>
      <c r="Q40" s="5">
        <v>1903060171</v>
      </c>
      <c r="R40" s="17">
        <v>43646</v>
      </c>
      <c r="S40" s="18">
        <v>7193573</v>
      </c>
      <c r="T40" s="49">
        <v>3403578</v>
      </c>
      <c r="U40" s="5"/>
      <c r="V40" s="5" t="s">
        <v>47</v>
      </c>
      <c r="W40" s="5"/>
      <c r="X40" s="5"/>
      <c r="Y40" s="13">
        <f t="shared" si="0"/>
        <v>3403578</v>
      </c>
      <c r="Z40" s="48"/>
    </row>
    <row r="41" spans="1:26" s="4" customFormat="1" ht="15" customHeight="1" x14ac:dyDescent="0.25">
      <c r="A41" s="5" t="s">
        <v>24</v>
      </c>
      <c r="B41" s="5">
        <v>2019</v>
      </c>
      <c r="C41" s="5">
        <v>6</v>
      </c>
      <c r="D41" s="5">
        <v>820003973</v>
      </c>
      <c r="E41" s="5" t="s">
        <v>30</v>
      </c>
      <c r="F41" s="5" t="s">
        <v>26</v>
      </c>
      <c r="G41" s="19" t="s">
        <v>27</v>
      </c>
      <c r="H41" s="5" t="s">
        <v>36</v>
      </c>
      <c r="I41" s="6" t="s">
        <v>72</v>
      </c>
      <c r="J41" s="16">
        <v>43629</v>
      </c>
      <c r="K41" s="15">
        <v>7973473</v>
      </c>
      <c r="L41" s="17">
        <v>43636</v>
      </c>
      <c r="M41" s="17">
        <v>43623</v>
      </c>
      <c r="N41" s="5">
        <v>2000150056</v>
      </c>
      <c r="O41" s="15">
        <v>8563853</v>
      </c>
      <c r="P41" s="10">
        <v>212019</v>
      </c>
      <c r="Q41" s="5">
        <v>1903059604</v>
      </c>
      <c r="R41" s="17">
        <v>43646</v>
      </c>
      <c r="S41" s="18">
        <v>8509259</v>
      </c>
      <c r="T41" s="18">
        <v>0</v>
      </c>
      <c r="U41" s="5"/>
      <c r="V41" s="5"/>
      <c r="W41" s="5"/>
      <c r="X41" s="5"/>
      <c r="Y41" s="13">
        <f t="shared" si="0"/>
        <v>0</v>
      </c>
      <c r="Z41" s="45"/>
    </row>
    <row r="42" spans="1:26" s="4" customFormat="1" ht="15" customHeight="1" x14ac:dyDescent="0.25">
      <c r="A42" s="5" t="s">
        <v>24</v>
      </c>
      <c r="B42" s="5">
        <v>2019</v>
      </c>
      <c r="C42" s="5">
        <v>7</v>
      </c>
      <c r="D42" s="5">
        <v>820003973</v>
      </c>
      <c r="E42" s="5" t="s">
        <v>25</v>
      </c>
      <c r="F42" s="5" t="s">
        <v>26</v>
      </c>
      <c r="G42" s="19" t="s">
        <v>27</v>
      </c>
      <c r="H42" s="5" t="s">
        <v>34</v>
      </c>
      <c r="I42" s="6" t="s">
        <v>73</v>
      </c>
      <c r="J42" s="16">
        <v>43658</v>
      </c>
      <c r="K42" s="15">
        <v>6536290</v>
      </c>
      <c r="L42" s="17">
        <v>43664</v>
      </c>
      <c r="M42" s="17">
        <v>43658</v>
      </c>
      <c r="N42" s="5">
        <v>2000156468</v>
      </c>
      <c r="O42" s="15">
        <v>7193573</v>
      </c>
      <c r="P42" s="10">
        <v>282019</v>
      </c>
      <c r="Q42" s="5">
        <v>1903260310</v>
      </c>
      <c r="R42" s="17">
        <v>43677</v>
      </c>
      <c r="S42" s="18">
        <v>7066440</v>
      </c>
      <c r="T42" s="49">
        <v>3561196</v>
      </c>
      <c r="U42" s="5">
        <v>2000198395</v>
      </c>
      <c r="V42" s="5" t="s">
        <v>47</v>
      </c>
      <c r="W42" s="5"/>
      <c r="X42" s="5"/>
      <c r="Y42" s="13">
        <f t="shared" si="0"/>
        <v>3561196</v>
      </c>
      <c r="Z42" s="48"/>
    </row>
    <row r="43" spans="1:26" s="4" customFormat="1" ht="15" customHeight="1" x14ac:dyDescent="0.25">
      <c r="A43" s="5" t="s">
        <v>24</v>
      </c>
      <c r="B43" s="5">
        <v>2019</v>
      </c>
      <c r="C43" s="5">
        <v>7</v>
      </c>
      <c r="D43" s="5">
        <v>820003973</v>
      </c>
      <c r="E43" s="5" t="s">
        <v>30</v>
      </c>
      <c r="F43" s="5" t="s">
        <v>26</v>
      </c>
      <c r="G43" s="19" t="s">
        <v>27</v>
      </c>
      <c r="H43" s="5" t="s">
        <v>36</v>
      </c>
      <c r="I43" s="6" t="s">
        <v>74</v>
      </c>
      <c r="J43" s="16">
        <v>43658</v>
      </c>
      <c r="K43" s="15">
        <v>7731761</v>
      </c>
      <c r="L43" s="17">
        <v>43664</v>
      </c>
      <c r="M43" s="17">
        <v>43658</v>
      </c>
      <c r="N43" s="5">
        <v>2000156469</v>
      </c>
      <c r="O43" s="15">
        <v>8509260</v>
      </c>
      <c r="P43" s="10">
        <v>272019</v>
      </c>
      <c r="Q43" s="5">
        <v>1903260158</v>
      </c>
      <c r="R43" s="17">
        <v>43677</v>
      </c>
      <c r="S43" s="18">
        <v>8358874</v>
      </c>
      <c r="T43" s="18">
        <v>0</v>
      </c>
      <c r="U43" s="5">
        <v>2000198392</v>
      </c>
      <c r="V43" s="5"/>
      <c r="W43" s="5"/>
      <c r="X43" s="5"/>
      <c r="Y43" s="13">
        <f t="shared" si="0"/>
        <v>0</v>
      </c>
      <c r="Z43" s="50"/>
    </row>
    <row r="44" spans="1:26" s="4" customFormat="1" ht="15" customHeight="1" x14ac:dyDescent="0.25">
      <c r="A44" s="5" t="s">
        <v>24</v>
      </c>
      <c r="B44" s="5">
        <v>2019</v>
      </c>
      <c r="C44" s="5">
        <v>8</v>
      </c>
      <c r="D44" s="5">
        <v>820003973</v>
      </c>
      <c r="E44" s="5" t="s">
        <v>25</v>
      </c>
      <c r="F44" s="5" t="s">
        <v>26</v>
      </c>
      <c r="G44" s="19" t="s">
        <v>27</v>
      </c>
      <c r="H44" s="5" t="s">
        <v>34</v>
      </c>
      <c r="I44" s="6" t="s">
        <v>75</v>
      </c>
      <c r="J44" s="16">
        <v>43689</v>
      </c>
      <c r="K44" s="15">
        <v>6657075</v>
      </c>
      <c r="L44" s="17">
        <v>43693</v>
      </c>
      <c r="M44" s="17">
        <v>43685</v>
      </c>
      <c r="N44" s="5">
        <v>2000170678</v>
      </c>
      <c r="O44" s="15">
        <v>1666130</v>
      </c>
      <c r="P44" s="10">
        <v>342019</v>
      </c>
      <c r="Q44" s="5">
        <v>1903481680</v>
      </c>
      <c r="R44" s="17">
        <v>43769</v>
      </c>
      <c r="S44" s="18">
        <v>7202667</v>
      </c>
      <c r="T44" s="49">
        <v>1879478</v>
      </c>
      <c r="U44" s="5">
        <v>2000234928</v>
      </c>
      <c r="V44" s="5" t="s">
        <v>76</v>
      </c>
      <c r="W44" s="5"/>
      <c r="X44" s="5"/>
      <c r="Y44" s="13">
        <f t="shared" si="0"/>
        <v>1879478</v>
      </c>
      <c r="Z44" s="48"/>
    </row>
    <row r="45" spans="1:26" s="4" customFormat="1" ht="15" customHeight="1" x14ac:dyDescent="0.25">
      <c r="A45" s="5" t="s">
        <v>24</v>
      </c>
      <c r="B45" s="5">
        <v>2019</v>
      </c>
      <c r="C45" s="5">
        <v>8</v>
      </c>
      <c r="D45" s="5">
        <v>820003973</v>
      </c>
      <c r="E45" s="5" t="s">
        <v>30</v>
      </c>
      <c r="F45" s="5" t="s">
        <v>26</v>
      </c>
      <c r="G45" s="19" t="s">
        <v>27</v>
      </c>
      <c r="H45" s="5" t="s">
        <v>36</v>
      </c>
      <c r="I45" s="6" t="s">
        <v>77</v>
      </c>
      <c r="J45" s="16">
        <v>43689</v>
      </c>
      <c r="K45" s="15">
        <v>7874637</v>
      </c>
      <c r="L45" s="17">
        <v>43693</v>
      </c>
      <c r="M45" s="17">
        <v>43685</v>
      </c>
      <c r="N45" s="5">
        <v>2000170679</v>
      </c>
      <c r="O45" s="15">
        <v>8358874</v>
      </c>
      <c r="P45" s="10">
        <v>332019</v>
      </c>
      <c r="Q45" s="5">
        <v>1903481552</v>
      </c>
      <c r="R45" s="17">
        <v>43769</v>
      </c>
      <c r="S45" s="18">
        <v>8520016</v>
      </c>
      <c r="T45" s="18">
        <v>0</v>
      </c>
      <c r="U45" s="5">
        <v>2000234933</v>
      </c>
      <c r="V45" s="5"/>
      <c r="W45" s="5"/>
      <c r="X45" s="5"/>
      <c r="Y45" s="13">
        <f t="shared" si="0"/>
        <v>0</v>
      </c>
      <c r="Z45" s="50"/>
    </row>
    <row r="46" spans="1:26" s="4" customFormat="1" ht="23.25" customHeight="1" x14ac:dyDescent="0.25">
      <c r="A46" s="5" t="s">
        <v>24</v>
      </c>
      <c r="B46" s="5">
        <v>2019</v>
      </c>
      <c r="C46" s="5">
        <v>9</v>
      </c>
      <c r="D46" s="5">
        <v>820003973</v>
      </c>
      <c r="E46" s="5" t="s">
        <v>25</v>
      </c>
      <c r="F46" s="5" t="s">
        <v>26</v>
      </c>
      <c r="G46" s="19" t="s">
        <v>27</v>
      </c>
      <c r="H46" s="5" t="s">
        <v>34</v>
      </c>
      <c r="I46" s="6" t="s">
        <v>78</v>
      </c>
      <c r="J46" s="16">
        <v>43720</v>
      </c>
      <c r="K46" s="15">
        <v>6598569</v>
      </c>
      <c r="L46" s="17">
        <v>43726</v>
      </c>
      <c r="M46" s="17">
        <v>43714</v>
      </c>
      <c r="N46" s="5">
        <v>2000187105</v>
      </c>
      <c r="O46" s="15">
        <v>3799088</v>
      </c>
      <c r="P46" s="10" t="s">
        <v>79</v>
      </c>
      <c r="Q46" s="5">
        <v>1903825193</v>
      </c>
      <c r="R46" s="17">
        <v>43843</v>
      </c>
      <c r="S46" s="18">
        <f>6598569+571327</f>
        <v>7169896</v>
      </c>
      <c r="T46" s="49">
        <v>1556929</v>
      </c>
      <c r="U46" s="5">
        <v>2000263464</v>
      </c>
      <c r="V46" s="5" t="s">
        <v>76</v>
      </c>
      <c r="W46" s="5"/>
      <c r="X46" s="45"/>
      <c r="Y46" s="13">
        <f t="shared" si="0"/>
        <v>1556929</v>
      </c>
    </row>
    <row r="47" spans="1:26" s="4" customFormat="1" ht="27.75" customHeight="1" x14ac:dyDescent="0.2">
      <c r="A47" s="5" t="s">
        <v>24</v>
      </c>
      <c r="B47" s="5">
        <v>2019</v>
      </c>
      <c r="C47" s="5">
        <v>9</v>
      </c>
      <c r="D47" s="5">
        <v>820003973</v>
      </c>
      <c r="E47" s="5" t="s">
        <v>30</v>
      </c>
      <c r="F47" s="5" t="s">
        <v>26</v>
      </c>
      <c r="G47" s="19" t="s">
        <v>27</v>
      </c>
      <c r="H47" s="5" t="s">
        <v>36</v>
      </c>
      <c r="I47" s="6" t="s">
        <v>80</v>
      </c>
      <c r="J47" s="16">
        <v>43720</v>
      </c>
      <c r="K47" s="15">
        <v>7805431</v>
      </c>
      <c r="L47" s="17">
        <v>43726</v>
      </c>
      <c r="M47" s="17">
        <v>43714</v>
      </c>
      <c r="N47" s="5">
        <v>2000187106</v>
      </c>
      <c r="O47" s="15">
        <v>8520016</v>
      </c>
      <c r="P47" s="10" t="s">
        <v>81</v>
      </c>
      <c r="Q47" s="5">
        <v>1903825112</v>
      </c>
      <c r="R47" s="17">
        <v>43843</v>
      </c>
      <c r="S47" s="18">
        <f>7805431+675821</f>
        <v>8481252</v>
      </c>
      <c r="T47" s="18">
        <v>0</v>
      </c>
      <c r="U47" s="5">
        <v>2000263460</v>
      </c>
      <c r="V47" s="5"/>
      <c r="W47" s="5"/>
      <c r="X47" s="5"/>
      <c r="Y47" s="13">
        <f t="shared" si="0"/>
        <v>0</v>
      </c>
    </row>
    <row r="48" spans="1:26" s="4" customFormat="1" ht="30" customHeight="1" x14ac:dyDescent="0.2">
      <c r="A48" s="5" t="s">
        <v>24</v>
      </c>
      <c r="B48" s="5">
        <v>2019</v>
      </c>
      <c r="C48" s="5">
        <v>10</v>
      </c>
      <c r="D48" s="5">
        <v>820003973</v>
      </c>
      <c r="E48" s="5" t="s">
        <v>25</v>
      </c>
      <c r="F48" s="5" t="s">
        <v>26</v>
      </c>
      <c r="G48" s="19" t="s">
        <v>27</v>
      </c>
      <c r="H48" s="5" t="s">
        <v>34</v>
      </c>
      <c r="I48" s="6" t="s">
        <v>82</v>
      </c>
      <c r="J48" s="16">
        <v>43750</v>
      </c>
      <c r="K48" s="15">
        <v>6787468</v>
      </c>
      <c r="L48" s="17">
        <v>43756</v>
      </c>
      <c r="M48" s="17">
        <v>43745</v>
      </c>
      <c r="N48" s="5">
        <v>2000205372</v>
      </c>
      <c r="O48" s="15">
        <v>4077950</v>
      </c>
      <c r="P48" s="10" t="s">
        <v>83</v>
      </c>
      <c r="Q48" s="5">
        <v>1903862801</v>
      </c>
      <c r="R48" s="17">
        <v>43846</v>
      </c>
      <c r="S48" s="18">
        <v>6787468</v>
      </c>
      <c r="T48" s="49">
        <v>2009155</v>
      </c>
      <c r="U48" s="5">
        <v>2000263482</v>
      </c>
      <c r="V48" s="5" t="s">
        <v>76</v>
      </c>
      <c r="W48" s="5"/>
      <c r="X48" s="5"/>
      <c r="Y48" s="13">
        <f t="shared" si="0"/>
        <v>2009155</v>
      </c>
    </row>
    <row r="49" spans="1:25" s="4" customFormat="1" ht="30.75" customHeight="1" x14ac:dyDescent="0.2">
      <c r="A49" s="5" t="s">
        <v>24</v>
      </c>
      <c r="B49" s="5">
        <v>2019</v>
      </c>
      <c r="C49" s="5">
        <v>10</v>
      </c>
      <c r="D49" s="5">
        <v>820003973</v>
      </c>
      <c r="E49" s="5" t="s">
        <v>30</v>
      </c>
      <c r="F49" s="5" t="s">
        <v>26</v>
      </c>
      <c r="G49" s="19" t="s">
        <v>27</v>
      </c>
      <c r="H49" s="5" t="s">
        <v>36</v>
      </c>
      <c r="I49" s="6" t="s">
        <v>84</v>
      </c>
      <c r="J49" s="16">
        <v>43750</v>
      </c>
      <c r="K49" s="15">
        <v>8028879</v>
      </c>
      <c r="L49" s="17">
        <v>43756</v>
      </c>
      <c r="M49" s="17">
        <v>43745</v>
      </c>
      <c r="N49" s="5">
        <v>2000205373</v>
      </c>
      <c r="O49" s="15">
        <v>8481253</v>
      </c>
      <c r="P49" s="10" t="s">
        <v>85</v>
      </c>
      <c r="Q49" s="5">
        <v>1903862730</v>
      </c>
      <c r="R49" s="17">
        <v>43846</v>
      </c>
      <c r="S49" s="18">
        <v>8028879</v>
      </c>
      <c r="T49" s="18">
        <v>0</v>
      </c>
      <c r="U49" s="5">
        <v>2000263481</v>
      </c>
      <c r="V49" s="5"/>
      <c r="W49" s="5"/>
      <c r="X49" s="5"/>
      <c r="Y49" s="13">
        <f t="shared" si="0"/>
        <v>0</v>
      </c>
    </row>
    <row r="50" spans="1:25" s="4" customFormat="1" ht="21" customHeight="1" x14ac:dyDescent="0.2">
      <c r="A50" s="5" t="s">
        <v>24</v>
      </c>
      <c r="B50" s="5">
        <v>2019</v>
      </c>
      <c r="C50" s="5">
        <v>11</v>
      </c>
      <c r="D50" s="5">
        <v>820003973</v>
      </c>
      <c r="E50" s="5" t="s">
        <v>25</v>
      </c>
      <c r="F50" s="5" t="s">
        <v>26</v>
      </c>
      <c r="G50" s="19" t="s">
        <v>27</v>
      </c>
      <c r="H50" s="5" t="s">
        <v>34</v>
      </c>
      <c r="I50" s="6" t="s">
        <v>86</v>
      </c>
      <c r="J50" s="16">
        <v>43781</v>
      </c>
      <c r="K50" s="15">
        <v>6188003</v>
      </c>
      <c r="L50" s="17">
        <v>43783</v>
      </c>
      <c r="M50" s="17">
        <v>43776</v>
      </c>
      <c r="N50" s="5">
        <v>2000224788</v>
      </c>
      <c r="O50" s="15">
        <v>5407257</v>
      </c>
      <c r="P50" s="10" t="s">
        <v>87</v>
      </c>
      <c r="Q50" s="5">
        <v>1903904656</v>
      </c>
      <c r="R50" s="17">
        <v>43852</v>
      </c>
      <c r="S50" s="18">
        <f>6188003+555886</f>
        <v>6743889</v>
      </c>
      <c r="T50" s="49">
        <v>1456339</v>
      </c>
      <c r="U50" s="5">
        <v>2000263485</v>
      </c>
      <c r="V50" s="5"/>
      <c r="W50" s="5"/>
      <c r="X50" s="5"/>
      <c r="Y50" s="13">
        <f t="shared" si="0"/>
        <v>1456339</v>
      </c>
    </row>
    <row r="51" spans="1:25" s="4" customFormat="1" ht="23.25" customHeight="1" x14ac:dyDescent="0.2">
      <c r="A51" s="5" t="s">
        <v>24</v>
      </c>
      <c r="B51" s="5">
        <v>2019</v>
      </c>
      <c r="C51" s="5">
        <v>11</v>
      </c>
      <c r="D51" s="5">
        <v>820003973</v>
      </c>
      <c r="E51" s="5" t="s">
        <v>30</v>
      </c>
      <c r="F51" s="5" t="s">
        <v>26</v>
      </c>
      <c r="G51" s="19" t="s">
        <v>27</v>
      </c>
      <c r="H51" s="5" t="s">
        <v>36</v>
      </c>
      <c r="I51" s="6" t="s">
        <v>88</v>
      </c>
      <c r="J51" s="16">
        <v>43781</v>
      </c>
      <c r="K51" s="15">
        <v>7319774</v>
      </c>
      <c r="L51" s="17">
        <v>43783</v>
      </c>
      <c r="M51" s="17">
        <v>43776</v>
      </c>
      <c r="N51" s="5">
        <v>2000224789</v>
      </c>
      <c r="O51" s="15">
        <v>8619461</v>
      </c>
      <c r="P51" s="10" t="s">
        <v>89</v>
      </c>
      <c r="Q51" s="5">
        <v>1903862911</v>
      </c>
      <c r="R51" s="17">
        <v>43846</v>
      </c>
      <c r="S51" s="18">
        <f>7319774+657556</f>
        <v>7977330</v>
      </c>
      <c r="T51" s="18">
        <v>0</v>
      </c>
      <c r="U51" s="5">
        <v>2000263483</v>
      </c>
      <c r="V51" s="5"/>
      <c r="W51" s="5"/>
      <c r="X51" s="5"/>
      <c r="Y51" s="13">
        <f t="shared" si="0"/>
        <v>0</v>
      </c>
    </row>
    <row r="52" spans="1:25" s="4" customFormat="1" ht="24.75" customHeight="1" x14ac:dyDescent="0.2">
      <c r="A52" s="5" t="s">
        <v>24</v>
      </c>
      <c r="B52" s="5">
        <v>2019</v>
      </c>
      <c r="C52" s="5">
        <v>12</v>
      </c>
      <c r="D52" s="5">
        <v>820003973</v>
      </c>
      <c r="E52" s="5" t="s">
        <v>25</v>
      </c>
      <c r="F52" s="5" t="s">
        <v>26</v>
      </c>
      <c r="G52" s="19" t="s">
        <v>27</v>
      </c>
      <c r="H52" s="5" t="s">
        <v>34</v>
      </c>
      <c r="I52" s="6" t="s">
        <v>90</v>
      </c>
      <c r="J52" s="16">
        <v>43811</v>
      </c>
      <c r="K52" s="15">
        <v>6440554</v>
      </c>
      <c r="L52" s="17">
        <v>43811</v>
      </c>
      <c r="M52" s="17">
        <v>43805</v>
      </c>
      <c r="N52" s="5">
        <v>2000241276</v>
      </c>
      <c r="O52" s="15">
        <v>5186959</v>
      </c>
      <c r="P52" s="10" t="s">
        <v>91</v>
      </c>
      <c r="Q52" s="5">
        <v>1904020822</v>
      </c>
      <c r="R52" s="17">
        <v>43867</v>
      </c>
      <c r="S52" s="18">
        <f>6440554+581621</f>
        <v>7022175</v>
      </c>
      <c r="T52" s="49">
        <v>1818050</v>
      </c>
      <c r="U52" s="5"/>
      <c r="V52" s="5" t="s">
        <v>76</v>
      </c>
      <c r="W52" s="5"/>
      <c r="X52" s="5"/>
      <c r="Y52" s="13">
        <f t="shared" si="0"/>
        <v>1818050</v>
      </c>
    </row>
    <row r="53" spans="1:25" s="4" customFormat="1" ht="23.25" customHeight="1" x14ac:dyDescent="0.2">
      <c r="A53" s="5" t="s">
        <v>24</v>
      </c>
      <c r="B53" s="5">
        <v>2019</v>
      </c>
      <c r="C53" s="5">
        <v>12</v>
      </c>
      <c r="D53" s="5">
        <v>820003973</v>
      </c>
      <c r="E53" s="5" t="s">
        <v>30</v>
      </c>
      <c r="F53" s="5" t="s">
        <v>26</v>
      </c>
      <c r="G53" s="19" t="s">
        <v>27</v>
      </c>
      <c r="H53" s="5" t="s">
        <v>36</v>
      </c>
      <c r="I53" s="6" t="s">
        <v>92</v>
      </c>
      <c r="J53" s="16">
        <v>43811</v>
      </c>
      <c r="K53" s="15">
        <v>7618515</v>
      </c>
      <c r="L53" s="17">
        <v>43811</v>
      </c>
      <c r="M53" s="17">
        <v>43805</v>
      </c>
      <c r="N53" s="5">
        <v>2000241277</v>
      </c>
      <c r="O53" s="15">
        <v>7977329</v>
      </c>
      <c r="P53" s="10" t="s">
        <v>93</v>
      </c>
      <c r="Q53" s="5">
        <v>1903997642</v>
      </c>
      <c r="R53" s="17">
        <v>43867</v>
      </c>
      <c r="S53" s="18">
        <f>7618515+687998</f>
        <v>8306513</v>
      </c>
      <c r="T53" s="18">
        <v>0</v>
      </c>
      <c r="U53" s="5"/>
      <c r="V53" s="5"/>
      <c r="W53" s="5"/>
      <c r="X53" s="5"/>
      <c r="Y53" s="13">
        <f t="shared" si="0"/>
        <v>0</v>
      </c>
    </row>
    <row r="54" spans="1:25" s="4" customFormat="1" ht="15" customHeight="1" x14ac:dyDescent="0.2">
      <c r="A54" s="5" t="s">
        <v>24</v>
      </c>
      <c r="B54" s="5">
        <v>2020</v>
      </c>
      <c r="C54" s="5">
        <v>1</v>
      </c>
      <c r="D54" s="5">
        <v>820003973</v>
      </c>
      <c r="E54" s="5" t="s">
        <v>25</v>
      </c>
      <c r="F54" s="5" t="s">
        <v>26</v>
      </c>
      <c r="G54" s="19" t="s">
        <v>27</v>
      </c>
      <c r="H54" s="5" t="s">
        <v>94</v>
      </c>
      <c r="I54" s="6" t="s">
        <v>95</v>
      </c>
      <c r="J54" s="16">
        <v>43857</v>
      </c>
      <c r="K54" s="15">
        <v>6467490</v>
      </c>
      <c r="L54" s="16">
        <v>43857</v>
      </c>
      <c r="M54" s="17">
        <v>43852</v>
      </c>
      <c r="N54" s="5" t="s">
        <v>96</v>
      </c>
      <c r="O54" s="15">
        <f>6768423+2112797</f>
        <v>8881220</v>
      </c>
      <c r="P54" s="10" t="s">
        <v>97</v>
      </c>
      <c r="Q54" s="5">
        <v>1904458199</v>
      </c>
      <c r="R54" s="17">
        <v>43937</v>
      </c>
      <c r="S54" s="18">
        <f>6467490+581621</f>
        <v>7049111</v>
      </c>
      <c r="T54" s="49">
        <v>1718641</v>
      </c>
      <c r="U54" s="5"/>
      <c r="V54" s="5" t="s">
        <v>76</v>
      </c>
      <c r="W54" s="5"/>
      <c r="X54" s="5"/>
      <c r="Y54" s="13">
        <f t="shared" si="0"/>
        <v>1718641</v>
      </c>
    </row>
    <row r="55" spans="1:25" s="4" customFormat="1" ht="15" customHeight="1" x14ac:dyDescent="0.2">
      <c r="A55" s="5" t="s">
        <v>24</v>
      </c>
      <c r="B55" s="5">
        <v>2020</v>
      </c>
      <c r="C55" s="5">
        <v>1</v>
      </c>
      <c r="D55" s="5">
        <v>820003973</v>
      </c>
      <c r="E55" s="5" t="s">
        <v>30</v>
      </c>
      <c r="F55" s="5" t="s">
        <v>26</v>
      </c>
      <c r="G55" s="19" t="s">
        <v>27</v>
      </c>
      <c r="H55" s="5" t="s">
        <v>98</v>
      </c>
      <c r="I55" s="6" t="s">
        <v>99</v>
      </c>
      <c r="J55" s="16">
        <v>43857</v>
      </c>
      <c r="K55" s="15">
        <v>7650378</v>
      </c>
      <c r="L55" s="16">
        <v>43857</v>
      </c>
      <c r="M55" s="17">
        <v>43852</v>
      </c>
      <c r="N55" s="5">
        <v>2000264105</v>
      </c>
      <c r="O55" s="15">
        <v>8663907</v>
      </c>
      <c r="P55" s="10" t="s">
        <v>100</v>
      </c>
      <c r="Q55" s="5">
        <v>1904371841</v>
      </c>
      <c r="R55" s="17">
        <v>43937</v>
      </c>
      <c r="S55" s="18">
        <f>7650378+687998</f>
        <v>8338376</v>
      </c>
      <c r="T55" s="18">
        <v>0</v>
      </c>
      <c r="U55" s="5"/>
      <c r="V55" s="5"/>
      <c r="W55" s="5"/>
      <c r="X55" s="5"/>
      <c r="Y55" s="13">
        <f t="shared" si="0"/>
        <v>0</v>
      </c>
    </row>
    <row r="56" spans="1:25" s="4" customFormat="1" ht="15" customHeight="1" x14ac:dyDescent="0.25">
      <c r="A56" s="5" t="s">
        <v>24</v>
      </c>
      <c r="B56" s="5">
        <v>2020</v>
      </c>
      <c r="C56" s="5">
        <v>2</v>
      </c>
      <c r="D56" s="5">
        <v>820003973</v>
      </c>
      <c r="E56" s="5" t="s">
        <v>25</v>
      </c>
      <c r="F56" s="5" t="s">
        <v>26</v>
      </c>
      <c r="G56" s="19" t="s">
        <v>27</v>
      </c>
      <c r="H56" s="5" t="s">
        <v>94</v>
      </c>
      <c r="I56" s="20" t="s">
        <v>102</v>
      </c>
      <c r="J56" s="16">
        <v>43888</v>
      </c>
      <c r="K56" s="15">
        <v>7368472.8719999995</v>
      </c>
      <c r="L56" s="17"/>
      <c r="M56" s="17">
        <v>43868</v>
      </c>
      <c r="N56" s="5">
        <v>2000269304</v>
      </c>
      <c r="O56" s="15">
        <v>15387488</v>
      </c>
      <c r="P56" s="10"/>
      <c r="Q56" s="5"/>
      <c r="R56" s="17"/>
      <c r="S56" s="18"/>
      <c r="T56" s="39">
        <v>3418481</v>
      </c>
      <c r="U56" s="5"/>
      <c r="V56" s="5" t="s">
        <v>76</v>
      </c>
      <c r="W56" s="5"/>
      <c r="X56" s="5"/>
      <c r="Y56" s="13">
        <f t="shared" si="0"/>
        <v>3418481</v>
      </c>
    </row>
    <row r="57" spans="1:25" s="4" customFormat="1" ht="15" customHeight="1" x14ac:dyDescent="0.2">
      <c r="A57" s="5" t="s">
        <v>24</v>
      </c>
      <c r="B57" s="5">
        <v>2020</v>
      </c>
      <c r="C57" s="5">
        <v>2</v>
      </c>
      <c r="D57" s="5">
        <v>820003973</v>
      </c>
      <c r="E57" s="5" t="s">
        <v>30</v>
      </c>
      <c r="F57" s="5" t="s">
        <v>26</v>
      </c>
      <c r="G57" s="19" t="s">
        <v>27</v>
      </c>
      <c r="H57" s="5" t="s">
        <v>98</v>
      </c>
      <c r="I57" s="20" t="s">
        <v>103</v>
      </c>
      <c r="J57" s="16">
        <v>43889</v>
      </c>
      <c r="K57" s="15">
        <v>8716168.8719999995</v>
      </c>
      <c r="L57" s="17"/>
      <c r="M57" s="17"/>
      <c r="N57" s="5"/>
      <c r="O57" s="15"/>
      <c r="P57" s="10"/>
      <c r="Q57" s="5"/>
      <c r="R57" s="17"/>
      <c r="S57" s="18"/>
      <c r="T57" s="18"/>
      <c r="U57" s="5"/>
      <c r="V57" s="5"/>
      <c r="W57" s="5"/>
      <c r="X57" s="5"/>
      <c r="Y57" s="13">
        <f t="shared" si="0"/>
        <v>0</v>
      </c>
    </row>
    <row r="58" spans="1:25" s="4" customFormat="1" ht="15" customHeight="1" x14ac:dyDescent="0.2">
      <c r="A58" s="5" t="s">
        <v>24</v>
      </c>
      <c r="B58" s="5">
        <v>2020</v>
      </c>
      <c r="C58" s="5">
        <v>3</v>
      </c>
      <c r="D58" s="5">
        <v>820003973</v>
      </c>
      <c r="E58" s="5" t="s">
        <v>25</v>
      </c>
      <c r="F58" s="5" t="s">
        <v>26</v>
      </c>
      <c r="G58" s="19" t="s">
        <v>27</v>
      </c>
      <c r="H58" s="5" t="s">
        <v>94</v>
      </c>
      <c r="I58" s="20" t="s">
        <v>104</v>
      </c>
      <c r="J58" s="16">
        <v>43917</v>
      </c>
      <c r="K58" s="15">
        <v>7462061.1933333334</v>
      </c>
      <c r="L58" s="17"/>
      <c r="M58" s="17">
        <v>43896</v>
      </c>
      <c r="N58" s="5">
        <v>2000281524</v>
      </c>
      <c r="O58" s="15">
        <v>16084642</v>
      </c>
      <c r="P58" s="10"/>
      <c r="Q58" s="5"/>
      <c r="R58" s="17"/>
      <c r="S58" s="18"/>
      <c r="T58" s="18"/>
      <c r="U58" s="5"/>
      <c r="V58" s="5"/>
      <c r="W58" s="5"/>
      <c r="X58" s="5"/>
      <c r="Y58" s="13">
        <f t="shared" si="0"/>
        <v>0</v>
      </c>
    </row>
    <row r="59" spans="1:25" s="4" customFormat="1" ht="15" customHeight="1" x14ac:dyDescent="0.2">
      <c r="A59" s="5" t="s">
        <v>24</v>
      </c>
      <c r="B59" s="5">
        <v>2020</v>
      </c>
      <c r="C59" s="5">
        <v>3</v>
      </c>
      <c r="D59" s="5">
        <v>820003973</v>
      </c>
      <c r="E59" s="5" t="s">
        <v>30</v>
      </c>
      <c r="F59" s="5" t="s">
        <v>26</v>
      </c>
      <c r="G59" s="19" t="s">
        <v>27</v>
      </c>
      <c r="H59" s="5" t="s">
        <v>98</v>
      </c>
      <c r="I59" s="20" t="s">
        <v>105</v>
      </c>
      <c r="J59" s="16">
        <v>43918</v>
      </c>
      <c r="K59" s="15">
        <v>8826874.5266666654</v>
      </c>
      <c r="L59" s="17"/>
      <c r="M59" s="17"/>
      <c r="O59" s="15"/>
      <c r="P59" s="10"/>
      <c r="Q59" s="5"/>
      <c r="R59" s="17"/>
      <c r="S59" s="18"/>
      <c r="T59" s="18"/>
      <c r="U59" s="5"/>
      <c r="V59" s="5"/>
      <c r="W59" s="5"/>
      <c r="X59" s="5"/>
      <c r="Y59" s="13">
        <f t="shared" si="0"/>
        <v>0</v>
      </c>
    </row>
    <row r="60" spans="1:25" ht="15" customHeight="1" x14ac:dyDescent="0.2">
      <c r="A60" s="21" t="s">
        <v>101</v>
      </c>
      <c r="B60" s="22"/>
      <c r="C60" s="22"/>
      <c r="D60" s="22"/>
      <c r="E60" s="22"/>
      <c r="F60" s="23"/>
      <c r="G60" s="23"/>
      <c r="H60" s="22"/>
      <c r="I60" s="22"/>
      <c r="J60" s="22"/>
      <c r="K60" s="24">
        <f>SUM(K2:K59)</f>
        <v>440829812.46399993</v>
      </c>
      <c r="L60" s="25"/>
      <c r="M60" s="25"/>
      <c r="N60" s="22"/>
      <c r="O60" s="24">
        <f>SUM(O2:O59)</f>
        <v>441313510</v>
      </c>
      <c r="P60" s="23"/>
      <c r="Q60" s="22"/>
      <c r="R60" s="25"/>
      <c r="S60" s="24">
        <f>SUM(S2:S59)</f>
        <v>411962268</v>
      </c>
      <c r="T60" s="24">
        <f>SUM(T2:T59)</f>
        <v>75745828</v>
      </c>
      <c r="U60" s="26"/>
      <c r="V60" s="22"/>
      <c r="W60" s="24">
        <f>SUM(W2:W59)</f>
        <v>9735476</v>
      </c>
      <c r="X60" s="24">
        <f>SUM(X2:X59)</f>
        <v>34248346</v>
      </c>
      <c r="Y60" s="24">
        <f>SUM(Y2:Y59)</f>
        <v>31762006</v>
      </c>
    </row>
    <row r="63" spans="1:25" x14ac:dyDescent="0.2">
      <c r="A63" s="51" t="s">
        <v>106</v>
      </c>
      <c r="B63" s="51"/>
      <c r="C63" s="51"/>
    </row>
    <row r="64" spans="1:25" x14ac:dyDescent="0.2">
      <c r="A64" s="51" t="s">
        <v>30</v>
      </c>
      <c r="B64" s="51"/>
      <c r="C64" s="51"/>
    </row>
    <row r="65" spans="1:4" x14ac:dyDescent="0.2">
      <c r="A65" s="51" t="s">
        <v>107</v>
      </c>
      <c r="B65" s="51"/>
      <c r="C65" s="51"/>
      <c r="D65" s="30"/>
    </row>
    <row r="66" spans="1:4" x14ac:dyDescent="0.2">
      <c r="D66" s="30"/>
    </row>
    <row r="67" spans="1:4" x14ac:dyDescent="0.2">
      <c r="A67" s="20" t="s">
        <v>108</v>
      </c>
      <c r="B67" s="20"/>
      <c r="C67" s="31">
        <f>K60</f>
        <v>440829812.46399993</v>
      </c>
      <c r="D67" s="30"/>
    </row>
    <row r="68" spans="1:4" x14ac:dyDescent="0.2">
      <c r="A68" s="20" t="s">
        <v>109</v>
      </c>
      <c r="B68" s="20"/>
      <c r="C68" s="31">
        <f>O60</f>
        <v>441313510</v>
      </c>
      <c r="D68" s="30"/>
    </row>
    <row r="69" spans="1:4" x14ac:dyDescent="0.2">
      <c r="A69" s="20" t="s">
        <v>220</v>
      </c>
      <c r="B69" s="20"/>
      <c r="C69" s="31">
        <f>W60</f>
        <v>9735476</v>
      </c>
      <c r="D69" s="30"/>
    </row>
    <row r="70" spans="1:4" x14ac:dyDescent="0.2">
      <c r="A70" s="20" t="s">
        <v>110</v>
      </c>
      <c r="B70" s="20"/>
      <c r="C70" s="31">
        <f>Y60</f>
        <v>31762006</v>
      </c>
      <c r="D70" s="30"/>
    </row>
    <row r="71" spans="1:4" x14ac:dyDescent="0.2">
      <c r="A71" s="20" t="s">
        <v>111</v>
      </c>
      <c r="B71" s="20"/>
      <c r="C71" s="20"/>
      <c r="D71" s="30"/>
    </row>
    <row r="72" spans="1:4" x14ac:dyDescent="0.2">
      <c r="D72" s="30"/>
    </row>
  </sheetData>
  <mergeCells count="6">
    <mergeCell ref="A64:C64"/>
    <mergeCell ref="A65:C65"/>
    <mergeCell ref="O4:O5"/>
    <mergeCell ref="O6:O7"/>
    <mergeCell ref="A63:C63"/>
    <mergeCell ref="O2:O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28"/>
  <sheetViews>
    <sheetView topLeftCell="M1" workbookViewId="0">
      <selection activeCell="X6" sqref="X6"/>
    </sheetView>
  </sheetViews>
  <sheetFormatPr baseColWidth="10" defaultRowHeight="15" x14ac:dyDescent="0.25"/>
  <sheetData>
    <row r="1" spans="1:32" ht="90" x14ac:dyDescent="0.25">
      <c r="A1" s="32" t="s">
        <v>112</v>
      </c>
      <c r="B1" s="33" t="s">
        <v>113</v>
      </c>
      <c r="C1" s="33" t="s">
        <v>114</v>
      </c>
      <c r="D1" s="33" t="s">
        <v>115</v>
      </c>
      <c r="E1" s="34" t="s">
        <v>116</v>
      </c>
      <c r="F1" s="32" t="s">
        <v>117</v>
      </c>
      <c r="G1" s="32" t="s">
        <v>118</v>
      </c>
      <c r="H1" s="33" t="s">
        <v>119</v>
      </c>
      <c r="I1" s="32" t="s">
        <v>120</v>
      </c>
      <c r="J1" s="32" t="s">
        <v>121</v>
      </c>
      <c r="K1" s="33" t="s">
        <v>122</v>
      </c>
      <c r="L1" s="34" t="s">
        <v>123</v>
      </c>
      <c r="M1" s="33" t="s">
        <v>124</v>
      </c>
      <c r="N1" s="33" t="s">
        <v>125</v>
      </c>
      <c r="O1" s="33" t="s">
        <v>126</v>
      </c>
      <c r="P1" s="34" t="s">
        <v>127</v>
      </c>
      <c r="Q1" s="33" t="s">
        <v>128</v>
      </c>
      <c r="R1" s="33" t="s">
        <v>129</v>
      </c>
      <c r="S1" s="33" t="s">
        <v>130</v>
      </c>
      <c r="T1" s="32" t="s">
        <v>131</v>
      </c>
      <c r="U1" s="33" t="s">
        <v>132</v>
      </c>
      <c r="V1" s="33" t="s">
        <v>133</v>
      </c>
      <c r="W1" s="33" t="s">
        <v>134</v>
      </c>
      <c r="X1" s="33" t="s">
        <v>135</v>
      </c>
      <c r="Y1" s="32" t="s">
        <v>136</v>
      </c>
      <c r="Z1" s="32" t="s">
        <v>137</v>
      </c>
      <c r="AA1" s="32" t="s">
        <v>138</v>
      </c>
      <c r="AB1" s="34" t="s">
        <v>139</v>
      </c>
      <c r="AC1" s="34" t="s">
        <v>140</v>
      </c>
      <c r="AD1" s="35" t="s">
        <v>141</v>
      </c>
      <c r="AE1" s="35" t="s">
        <v>142</v>
      </c>
      <c r="AF1" s="35" t="s">
        <v>143</v>
      </c>
    </row>
    <row r="2" spans="1:32" x14ac:dyDescent="0.25">
      <c r="A2" s="36" t="s">
        <v>144</v>
      </c>
      <c r="B2" s="37">
        <v>820003973</v>
      </c>
      <c r="C2" s="37" t="s">
        <v>24</v>
      </c>
      <c r="D2" s="37" t="s">
        <v>145</v>
      </c>
      <c r="E2" s="38">
        <v>43622</v>
      </c>
      <c r="F2" s="37">
        <v>202019</v>
      </c>
      <c r="G2" s="37">
        <v>202019</v>
      </c>
      <c r="H2" s="39">
        <v>7239726</v>
      </c>
      <c r="I2" s="38">
        <v>43643</v>
      </c>
      <c r="J2" s="37" t="s">
        <v>146</v>
      </c>
      <c r="K2" s="39">
        <v>5400310</v>
      </c>
      <c r="L2" s="38">
        <v>43720</v>
      </c>
      <c r="M2" s="39">
        <v>0</v>
      </c>
      <c r="N2" s="39">
        <v>0</v>
      </c>
      <c r="O2" s="40">
        <v>5400310</v>
      </c>
      <c r="P2" s="37"/>
      <c r="Q2" s="39"/>
      <c r="R2" s="39"/>
      <c r="S2" s="39">
        <v>5400310</v>
      </c>
      <c r="T2" s="37"/>
      <c r="U2" s="39">
        <v>0</v>
      </c>
      <c r="V2" s="39">
        <v>0</v>
      </c>
      <c r="W2" s="39">
        <v>0</v>
      </c>
      <c r="X2" s="39">
        <v>5400310</v>
      </c>
      <c r="Y2" s="37" t="s">
        <v>147</v>
      </c>
      <c r="Z2" s="37" t="s">
        <v>24</v>
      </c>
      <c r="AA2" s="37" t="s">
        <v>145</v>
      </c>
      <c r="AB2" s="38">
        <v>43586</v>
      </c>
      <c r="AC2" s="38">
        <v>43616</v>
      </c>
      <c r="AD2" s="37" t="s">
        <v>148</v>
      </c>
      <c r="AE2" s="37" t="s">
        <v>149</v>
      </c>
      <c r="AF2" s="41">
        <v>3</v>
      </c>
    </row>
    <row r="3" spans="1:32" x14ac:dyDescent="0.25">
      <c r="A3" s="42" t="s">
        <v>144</v>
      </c>
      <c r="B3" s="43">
        <v>820003973</v>
      </c>
      <c r="C3" s="43" t="s">
        <v>24</v>
      </c>
      <c r="D3" s="43" t="s">
        <v>145</v>
      </c>
      <c r="E3" s="44">
        <v>43686</v>
      </c>
      <c r="F3" s="43">
        <v>282019</v>
      </c>
      <c r="G3" s="43">
        <v>282019</v>
      </c>
      <c r="H3" s="45">
        <v>7066440</v>
      </c>
      <c r="I3" s="44">
        <v>43705</v>
      </c>
      <c r="J3" s="43" t="s">
        <v>150</v>
      </c>
      <c r="K3" s="45">
        <v>3561196</v>
      </c>
      <c r="L3" s="44">
        <v>43720</v>
      </c>
      <c r="M3" s="45">
        <v>0</v>
      </c>
      <c r="N3" s="45">
        <v>0</v>
      </c>
      <c r="O3" s="46">
        <v>3561196</v>
      </c>
      <c r="P3" s="43"/>
      <c r="Q3" s="45"/>
      <c r="R3" s="45"/>
      <c r="S3" s="45">
        <v>3561196</v>
      </c>
      <c r="T3" s="43"/>
      <c r="U3" s="45">
        <v>0</v>
      </c>
      <c r="V3" s="45">
        <v>0</v>
      </c>
      <c r="W3" s="45">
        <v>0</v>
      </c>
      <c r="X3" s="45">
        <v>3561196</v>
      </c>
      <c r="Y3" s="43" t="s">
        <v>147</v>
      </c>
      <c r="Z3" s="43" t="s">
        <v>24</v>
      </c>
      <c r="AA3" s="43" t="s">
        <v>145</v>
      </c>
      <c r="AB3" s="44">
        <v>43647</v>
      </c>
      <c r="AC3" s="44">
        <v>43677</v>
      </c>
      <c r="AD3" s="43" t="s">
        <v>151</v>
      </c>
      <c r="AE3" s="43" t="s">
        <v>152</v>
      </c>
      <c r="AF3" s="47">
        <v>3</v>
      </c>
    </row>
    <row r="4" spans="1:32" x14ac:dyDescent="0.25">
      <c r="A4" s="36" t="s">
        <v>144</v>
      </c>
      <c r="B4" s="37">
        <v>820003973</v>
      </c>
      <c r="C4" s="37" t="s">
        <v>24</v>
      </c>
      <c r="D4" s="37" t="s">
        <v>145</v>
      </c>
      <c r="E4" s="38">
        <v>43900</v>
      </c>
      <c r="F4" s="37">
        <v>72020</v>
      </c>
      <c r="G4" s="37">
        <v>72020</v>
      </c>
      <c r="H4" s="39">
        <v>6741574</v>
      </c>
      <c r="I4" s="38">
        <v>43923</v>
      </c>
      <c r="J4" s="37" t="s">
        <v>153</v>
      </c>
      <c r="K4" s="39">
        <v>3418481</v>
      </c>
      <c r="L4" s="37"/>
      <c r="M4" s="39"/>
      <c r="N4" s="39"/>
      <c r="O4" s="40">
        <v>3418481</v>
      </c>
      <c r="P4" s="37"/>
      <c r="Q4" s="39"/>
      <c r="R4" s="39"/>
      <c r="S4" s="39">
        <v>3418481</v>
      </c>
      <c r="T4" s="37"/>
      <c r="U4" s="39">
        <v>0</v>
      </c>
      <c r="V4" s="39">
        <v>0</v>
      </c>
      <c r="W4" s="39">
        <v>0</v>
      </c>
      <c r="X4" s="39">
        <v>3418481</v>
      </c>
      <c r="Y4" s="37" t="s">
        <v>147</v>
      </c>
      <c r="Z4" s="37" t="s">
        <v>24</v>
      </c>
      <c r="AA4" s="37" t="s">
        <v>145</v>
      </c>
      <c r="AB4" s="38">
        <v>43862</v>
      </c>
      <c r="AC4" s="38">
        <v>43890</v>
      </c>
      <c r="AD4" s="37" t="s">
        <v>154</v>
      </c>
      <c r="AE4" s="37"/>
      <c r="AF4" s="41">
        <v>3</v>
      </c>
    </row>
    <row r="5" spans="1:32" x14ac:dyDescent="0.25">
      <c r="A5" s="42" t="s">
        <v>144</v>
      </c>
      <c r="B5" s="43">
        <v>820003973</v>
      </c>
      <c r="C5" s="43" t="s">
        <v>24</v>
      </c>
      <c r="D5" s="43" t="s">
        <v>145</v>
      </c>
      <c r="E5" s="44">
        <v>43656</v>
      </c>
      <c r="F5" s="43">
        <v>222019</v>
      </c>
      <c r="G5" s="43">
        <v>222019</v>
      </c>
      <c r="H5" s="45">
        <v>7193573</v>
      </c>
      <c r="I5" s="44">
        <v>43675</v>
      </c>
      <c r="J5" s="43" t="s">
        <v>155</v>
      </c>
      <c r="K5" s="45">
        <v>3403578</v>
      </c>
      <c r="L5" s="44">
        <v>43720</v>
      </c>
      <c r="M5" s="45">
        <v>0</v>
      </c>
      <c r="N5" s="45">
        <v>0</v>
      </c>
      <c r="O5" s="46">
        <v>3403578</v>
      </c>
      <c r="P5" s="43"/>
      <c r="Q5" s="45"/>
      <c r="R5" s="45"/>
      <c r="S5" s="45">
        <v>3403578</v>
      </c>
      <c r="T5" s="43"/>
      <c r="U5" s="45">
        <v>0</v>
      </c>
      <c r="V5" s="45">
        <v>0</v>
      </c>
      <c r="W5" s="45">
        <v>0</v>
      </c>
      <c r="X5" s="45">
        <v>3403578</v>
      </c>
      <c r="Y5" s="43" t="s">
        <v>147</v>
      </c>
      <c r="Z5" s="43" t="s">
        <v>24</v>
      </c>
      <c r="AA5" s="43" t="s">
        <v>145</v>
      </c>
      <c r="AB5" s="44">
        <v>43617</v>
      </c>
      <c r="AC5" s="44">
        <v>43646</v>
      </c>
      <c r="AD5" s="43" t="s">
        <v>156</v>
      </c>
      <c r="AE5" s="43" t="s">
        <v>157</v>
      </c>
      <c r="AF5" s="47">
        <v>3</v>
      </c>
    </row>
    <row r="6" spans="1:32" x14ac:dyDescent="0.25">
      <c r="A6" s="36" t="s">
        <v>144</v>
      </c>
      <c r="B6" s="37">
        <v>820003973</v>
      </c>
      <c r="C6" s="37" t="s">
        <v>24</v>
      </c>
      <c r="D6" s="37" t="s">
        <v>145</v>
      </c>
      <c r="E6" s="38">
        <v>43594</v>
      </c>
      <c r="F6" s="37">
        <v>42019</v>
      </c>
      <c r="G6" s="37">
        <v>42019</v>
      </c>
      <c r="H6" s="39">
        <v>6910655</v>
      </c>
      <c r="I6" s="38">
        <v>43615</v>
      </c>
      <c r="J6" s="37" t="s">
        <v>158</v>
      </c>
      <c r="K6" s="39">
        <v>3194540</v>
      </c>
      <c r="L6" s="37"/>
      <c r="M6" s="39"/>
      <c r="N6" s="39"/>
      <c r="O6" s="40">
        <v>3194540</v>
      </c>
      <c r="P6" s="37"/>
      <c r="Q6" s="39"/>
      <c r="R6" s="39"/>
      <c r="S6" s="39">
        <v>3194540</v>
      </c>
      <c r="T6" s="37"/>
      <c r="U6" s="39">
        <v>0</v>
      </c>
      <c r="V6" s="39">
        <v>0</v>
      </c>
      <c r="W6" s="39">
        <v>0</v>
      </c>
      <c r="X6" s="39">
        <v>3194540</v>
      </c>
      <c r="Y6" s="37" t="s">
        <v>147</v>
      </c>
      <c r="Z6" s="37" t="s">
        <v>24</v>
      </c>
      <c r="AA6" s="37" t="s">
        <v>145</v>
      </c>
      <c r="AB6" s="38">
        <v>43466</v>
      </c>
      <c r="AC6" s="38">
        <v>43496</v>
      </c>
      <c r="AD6" s="37" t="s">
        <v>159</v>
      </c>
      <c r="AE6" s="37"/>
      <c r="AF6" s="41">
        <v>3</v>
      </c>
    </row>
    <row r="7" spans="1:32" x14ac:dyDescent="0.25">
      <c r="A7" s="42" t="s">
        <v>144</v>
      </c>
      <c r="B7" s="43">
        <v>820003973</v>
      </c>
      <c r="C7" s="43" t="s">
        <v>24</v>
      </c>
      <c r="D7" s="43" t="s">
        <v>145</v>
      </c>
      <c r="E7" s="44">
        <v>43594</v>
      </c>
      <c r="F7" s="43">
        <v>122019</v>
      </c>
      <c r="G7" s="43">
        <v>122019</v>
      </c>
      <c r="H7" s="45" t="s">
        <v>160</v>
      </c>
      <c r="I7" s="44">
        <v>43615</v>
      </c>
      <c r="J7" s="43" t="s">
        <v>161</v>
      </c>
      <c r="K7" s="45">
        <v>2345309</v>
      </c>
      <c r="L7" s="43"/>
      <c r="M7" s="45"/>
      <c r="N7" s="45"/>
      <c r="O7" s="46">
        <v>2345309</v>
      </c>
      <c r="P7" s="43"/>
      <c r="Q7" s="45"/>
      <c r="R7" s="45"/>
      <c r="S7" s="45">
        <v>2345309</v>
      </c>
      <c r="T7" s="43"/>
      <c r="U7" s="45">
        <v>0</v>
      </c>
      <c r="V7" s="45">
        <v>0</v>
      </c>
      <c r="W7" s="45">
        <v>0</v>
      </c>
      <c r="X7" s="45">
        <v>2345309</v>
      </c>
      <c r="Y7" s="43" t="s">
        <v>147</v>
      </c>
      <c r="Z7" s="43" t="s">
        <v>24</v>
      </c>
      <c r="AA7" s="43" t="s">
        <v>145</v>
      </c>
      <c r="AB7" s="44">
        <v>43525</v>
      </c>
      <c r="AC7" s="44">
        <v>43555</v>
      </c>
      <c r="AD7" s="43" t="s">
        <v>162</v>
      </c>
      <c r="AE7" s="43"/>
      <c r="AF7" s="47">
        <v>3</v>
      </c>
    </row>
    <row r="8" spans="1:32" x14ac:dyDescent="0.25">
      <c r="A8" s="36" t="s">
        <v>144</v>
      </c>
      <c r="B8" s="37">
        <v>820003973</v>
      </c>
      <c r="C8" s="37" t="s">
        <v>24</v>
      </c>
      <c r="D8" s="37" t="s">
        <v>145</v>
      </c>
      <c r="E8" s="38">
        <v>43777</v>
      </c>
      <c r="F8" s="37">
        <v>422019</v>
      </c>
      <c r="G8" s="37">
        <v>422019</v>
      </c>
      <c r="H8" s="39">
        <v>6787468</v>
      </c>
      <c r="I8" s="38">
        <v>43797</v>
      </c>
      <c r="J8" s="37" t="s">
        <v>163</v>
      </c>
      <c r="K8" s="39">
        <v>2009155</v>
      </c>
      <c r="L8" s="37"/>
      <c r="M8" s="39"/>
      <c r="N8" s="39"/>
      <c r="O8" s="40">
        <v>2009155</v>
      </c>
      <c r="P8" s="37"/>
      <c r="Q8" s="39"/>
      <c r="R8" s="39"/>
      <c r="S8" s="39">
        <v>2009155</v>
      </c>
      <c r="T8" s="37"/>
      <c r="U8" s="39">
        <v>0</v>
      </c>
      <c r="V8" s="39">
        <v>0</v>
      </c>
      <c r="W8" s="39">
        <v>0</v>
      </c>
      <c r="X8" s="39">
        <v>2009155</v>
      </c>
      <c r="Y8" s="37" t="s">
        <v>147</v>
      </c>
      <c r="Z8" s="37" t="s">
        <v>24</v>
      </c>
      <c r="AA8" s="37" t="s">
        <v>145</v>
      </c>
      <c r="AB8" s="38">
        <v>43739</v>
      </c>
      <c r="AC8" s="38">
        <v>43769</v>
      </c>
      <c r="AD8" s="37" t="s">
        <v>164</v>
      </c>
      <c r="AE8" s="37"/>
      <c r="AF8" s="41">
        <v>3</v>
      </c>
    </row>
    <row r="9" spans="1:32" x14ac:dyDescent="0.25">
      <c r="A9" s="42" t="s">
        <v>144</v>
      </c>
      <c r="B9" s="43">
        <v>820003973</v>
      </c>
      <c r="C9" s="43" t="s">
        <v>24</v>
      </c>
      <c r="D9" s="43" t="s">
        <v>145</v>
      </c>
      <c r="E9" s="44">
        <v>43717</v>
      </c>
      <c r="F9" s="43">
        <v>342019</v>
      </c>
      <c r="G9" s="43">
        <v>342019</v>
      </c>
      <c r="H9" s="45">
        <v>7202667</v>
      </c>
      <c r="I9" s="44">
        <v>43740</v>
      </c>
      <c r="J9" s="43" t="s">
        <v>165</v>
      </c>
      <c r="K9" s="45">
        <v>1879478</v>
      </c>
      <c r="L9" s="43"/>
      <c r="M9" s="45"/>
      <c r="N9" s="45"/>
      <c r="O9" s="46">
        <v>1879478</v>
      </c>
      <c r="P9" s="43"/>
      <c r="Q9" s="45"/>
      <c r="R9" s="45"/>
      <c r="S9" s="45">
        <v>1879478</v>
      </c>
      <c r="T9" s="43"/>
      <c r="U9" s="45">
        <v>0</v>
      </c>
      <c r="V9" s="45">
        <v>0</v>
      </c>
      <c r="W9" s="45">
        <v>0</v>
      </c>
      <c r="X9" s="45">
        <v>1879478</v>
      </c>
      <c r="Y9" s="43" t="s">
        <v>147</v>
      </c>
      <c r="Z9" s="43" t="s">
        <v>24</v>
      </c>
      <c r="AA9" s="43" t="s">
        <v>145</v>
      </c>
      <c r="AB9" s="44">
        <v>43678</v>
      </c>
      <c r="AC9" s="44">
        <v>43708</v>
      </c>
      <c r="AD9" s="43" t="s">
        <v>166</v>
      </c>
      <c r="AE9" s="43"/>
      <c r="AF9" s="47">
        <v>3</v>
      </c>
    </row>
    <row r="10" spans="1:32" x14ac:dyDescent="0.25">
      <c r="A10" s="36" t="s">
        <v>144</v>
      </c>
      <c r="B10" s="37">
        <v>820003973</v>
      </c>
      <c r="C10" s="37" t="s">
        <v>24</v>
      </c>
      <c r="D10" s="37" t="s">
        <v>145</v>
      </c>
      <c r="E10" s="38">
        <v>43840</v>
      </c>
      <c r="F10" s="37">
        <v>532019</v>
      </c>
      <c r="G10" s="37">
        <v>532019</v>
      </c>
      <c r="H10" s="39">
        <v>6440554</v>
      </c>
      <c r="I10" s="38">
        <v>43861</v>
      </c>
      <c r="J10" s="37" t="s">
        <v>167</v>
      </c>
      <c r="K10" s="39">
        <v>1818050</v>
      </c>
      <c r="L10" s="37"/>
      <c r="M10" s="39"/>
      <c r="N10" s="39"/>
      <c r="O10" s="40">
        <v>1818050</v>
      </c>
      <c r="P10" s="37"/>
      <c r="Q10" s="39"/>
      <c r="R10" s="39"/>
      <c r="S10" s="39">
        <v>1818050</v>
      </c>
      <c r="T10" s="37"/>
      <c r="U10" s="39">
        <v>0</v>
      </c>
      <c r="V10" s="39">
        <v>0</v>
      </c>
      <c r="W10" s="39">
        <v>0</v>
      </c>
      <c r="X10" s="39">
        <v>1818050</v>
      </c>
      <c r="Y10" s="37" t="s">
        <v>147</v>
      </c>
      <c r="Z10" s="37" t="s">
        <v>24</v>
      </c>
      <c r="AA10" s="37" t="s">
        <v>145</v>
      </c>
      <c r="AB10" s="38">
        <v>43800</v>
      </c>
      <c r="AC10" s="38">
        <v>43830</v>
      </c>
      <c r="AD10" s="37" t="s">
        <v>168</v>
      </c>
      <c r="AE10" s="37"/>
      <c r="AF10" s="41">
        <v>3</v>
      </c>
    </row>
    <row r="11" spans="1:32" x14ac:dyDescent="0.25">
      <c r="A11" s="42" t="s">
        <v>144</v>
      </c>
      <c r="B11" s="43">
        <v>820003973</v>
      </c>
      <c r="C11" s="43" t="s">
        <v>24</v>
      </c>
      <c r="D11" s="43" t="s">
        <v>145</v>
      </c>
      <c r="E11" s="44">
        <v>43871</v>
      </c>
      <c r="F11" s="43">
        <v>22020</v>
      </c>
      <c r="G11" s="43">
        <v>22020</v>
      </c>
      <c r="H11" s="45">
        <v>6467490</v>
      </c>
      <c r="I11" s="44">
        <v>43889</v>
      </c>
      <c r="J11" s="43" t="s">
        <v>169</v>
      </c>
      <c r="K11" s="45">
        <v>1718641</v>
      </c>
      <c r="L11" s="43"/>
      <c r="M11" s="45"/>
      <c r="N11" s="45"/>
      <c r="O11" s="46">
        <v>1718641</v>
      </c>
      <c r="P11" s="43"/>
      <c r="Q11" s="45"/>
      <c r="R11" s="45"/>
      <c r="S11" s="45">
        <v>1718641</v>
      </c>
      <c r="T11" s="43"/>
      <c r="U11" s="45">
        <v>0</v>
      </c>
      <c r="V11" s="45">
        <v>0</v>
      </c>
      <c r="W11" s="45">
        <v>0</v>
      </c>
      <c r="X11" s="45">
        <v>1718641</v>
      </c>
      <c r="Y11" s="43" t="s">
        <v>147</v>
      </c>
      <c r="Z11" s="43" t="s">
        <v>24</v>
      </c>
      <c r="AA11" s="43" t="s">
        <v>145</v>
      </c>
      <c r="AB11" s="44">
        <v>43831</v>
      </c>
      <c r="AC11" s="44">
        <v>43861</v>
      </c>
      <c r="AD11" s="43" t="s">
        <v>170</v>
      </c>
      <c r="AE11" s="43"/>
      <c r="AF11" s="47">
        <v>3</v>
      </c>
    </row>
    <row r="12" spans="1:32" x14ac:dyDescent="0.25">
      <c r="A12" s="36" t="s">
        <v>144</v>
      </c>
      <c r="B12" s="37">
        <v>820003973</v>
      </c>
      <c r="C12" s="37" t="s">
        <v>24</v>
      </c>
      <c r="D12" s="37" t="s">
        <v>145</v>
      </c>
      <c r="E12" s="38">
        <v>43748</v>
      </c>
      <c r="F12" s="37">
        <v>372019</v>
      </c>
      <c r="G12" s="37">
        <v>372019</v>
      </c>
      <c r="H12" s="39">
        <v>6598569</v>
      </c>
      <c r="I12" s="38">
        <v>43775</v>
      </c>
      <c r="J12" s="37" t="s">
        <v>171</v>
      </c>
      <c r="K12" s="39">
        <v>1556929</v>
      </c>
      <c r="L12" s="37"/>
      <c r="M12" s="39"/>
      <c r="N12" s="39"/>
      <c r="O12" s="40">
        <v>1556929</v>
      </c>
      <c r="P12" s="37"/>
      <c r="Q12" s="39"/>
      <c r="R12" s="39"/>
      <c r="S12" s="39">
        <v>1556929</v>
      </c>
      <c r="T12" s="37"/>
      <c r="U12" s="39">
        <v>0</v>
      </c>
      <c r="V12" s="39">
        <v>0</v>
      </c>
      <c r="W12" s="39">
        <v>0</v>
      </c>
      <c r="X12" s="39">
        <v>1556929</v>
      </c>
      <c r="Y12" s="37" t="s">
        <v>147</v>
      </c>
      <c r="Z12" s="37" t="s">
        <v>24</v>
      </c>
      <c r="AA12" s="37" t="s">
        <v>145</v>
      </c>
      <c r="AB12" s="38">
        <v>43709</v>
      </c>
      <c r="AC12" s="38">
        <v>43738</v>
      </c>
      <c r="AD12" s="37" t="s">
        <v>172</v>
      </c>
      <c r="AE12" s="37"/>
      <c r="AF12" s="41">
        <v>3</v>
      </c>
    </row>
    <row r="13" spans="1:32" x14ac:dyDescent="0.25">
      <c r="A13" s="42" t="s">
        <v>144</v>
      </c>
      <c r="B13" s="43">
        <v>820003973</v>
      </c>
      <c r="C13" s="43" t="s">
        <v>24</v>
      </c>
      <c r="D13" s="43" t="s">
        <v>145</v>
      </c>
      <c r="E13" s="44">
        <v>43809</v>
      </c>
      <c r="F13" s="43">
        <v>492019</v>
      </c>
      <c r="G13" s="43">
        <v>492019</v>
      </c>
      <c r="H13" s="45">
        <v>6188003</v>
      </c>
      <c r="I13" s="44">
        <v>43825</v>
      </c>
      <c r="J13" s="43" t="s">
        <v>173</v>
      </c>
      <c r="K13" s="45">
        <v>1456339</v>
      </c>
      <c r="L13" s="43"/>
      <c r="M13" s="45"/>
      <c r="N13" s="45"/>
      <c r="O13" s="46">
        <v>1456339</v>
      </c>
      <c r="P13" s="43"/>
      <c r="Q13" s="45"/>
      <c r="R13" s="45"/>
      <c r="S13" s="45">
        <v>1456339</v>
      </c>
      <c r="T13" s="43"/>
      <c r="U13" s="45">
        <v>0</v>
      </c>
      <c r="V13" s="45">
        <v>0</v>
      </c>
      <c r="W13" s="45">
        <v>0</v>
      </c>
      <c r="X13" s="45">
        <v>1456339</v>
      </c>
      <c r="Y13" s="43" t="s">
        <v>147</v>
      </c>
      <c r="Z13" s="43" t="s">
        <v>24</v>
      </c>
      <c r="AA13" s="43" t="s">
        <v>145</v>
      </c>
      <c r="AB13" s="44">
        <v>43770</v>
      </c>
      <c r="AC13" s="44">
        <v>43799</v>
      </c>
      <c r="AD13" s="43" t="s">
        <v>174</v>
      </c>
      <c r="AE13" s="43"/>
      <c r="AF13" s="47">
        <v>3</v>
      </c>
    </row>
    <row r="14" spans="1:32" hidden="1" x14ac:dyDescent="0.25">
      <c r="A14" s="36" t="s">
        <v>144</v>
      </c>
      <c r="B14" s="37">
        <v>820003973</v>
      </c>
      <c r="C14" s="37" t="s">
        <v>24</v>
      </c>
      <c r="D14" s="37" t="s">
        <v>145</v>
      </c>
      <c r="E14" s="38">
        <v>43385</v>
      </c>
      <c r="F14" s="37">
        <v>1025</v>
      </c>
      <c r="G14" s="37">
        <v>1025</v>
      </c>
      <c r="H14" s="39">
        <v>8338868</v>
      </c>
      <c r="I14" s="38">
        <v>43411</v>
      </c>
      <c r="J14" s="37" t="s">
        <v>175</v>
      </c>
      <c r="K14" s="39">
        <v>2926812</v>
      </c>
      <c r="L14" s="37"/>
      <c r="M14" s="39"/>
      <c r="N14" s="39"/>
      <c r="O14" s="40">
        <v>2926812</v>
      </c>
      <c r="P14" s="37"/>
      <c r="Q14" s="39"/>
      <c r="R14" s="39"/>
      <c r="S14" s="39">
        <v>2926812</v>
      </c>
      <c r="T14" s="38">
        <v>43658</v>
      </c>
      <c r="U14" s="39">
        <v>1741859</v>
      </c>
      <c r="V14" s="39">
        <v>1184953</v>
      </c>
      <c r="W14" s="39">
        <v>0</v>
      </c>
      <c r="X14" s="39">
        <v>0</v>
      </c>
      <c r="Y14" s="37" t="s">
        <v>147</v>
      </c>
      <c r="Z14" s="37" t="s">
        <v>24</v>
      </c>
      <c r="AA14" s="37" t="s">
        <v>145</v>
      </c>
      <c r="AB14" s="38">
        <v>43344</v>
      </c>
      <c r="AC14" s="38">
        <v>43373</v>
      </c>
      <c r="AD14" s="37" t="s">
        <v>176</v>
      </c>
      <c r="AE14" s="37" t="s">
        <v>177</v>
      </c>
      <c r="AF14" s="41">
        <v>3</v>
      </c>
    </row>
    <row r="15" spans="1:32" hidden="1" x14ac:dyDescent="0.25">
      <c r="A15" s="42" t="s">
        <v>144</v>
      </c>
      <c r="B15" s="43">
        <v>820003973</v>
      </c>
      <c r="C15" s="43" t="s">
        <v>24</v>
      </c>
      <c r="D15" s="43" t="s">
        <v>145</v>
      </c>
      <c r="E15" s="44">
        <v>43082</v>
      </c>
      <c r="F15" s="43">
        <v>959</v>
      </c>
      <c r="G15" s="43">
        <v>959</v>
      </c>
      <c r="H15" s="45" t="s">
        <v>178</v>
      </c>
      <c r="I15" s="44">
        <v>43089</v>
      </c>
      <c r="J15" s="43" t="s">
        <v>179</v>
      </c>
      <c r="K15" s="45">
        <v>1595266</v>
      </c>
      <c r="L15" s="43"/>
      <c r="M15" s="45"/>
      <c r="N15" s="45"/>
      <c r="O15" s="46">
        <v>1595266</v>
      </c>
      <c r="P15" s="43"/>
      <c r="Q15" s="45"/>
      <c r="R15" s="45"/>
      <c r="S15" s="45">
        <v>1595266</v>
      </c>
      <c r="T15" s="44">
        <v>43293</v>
      </c>
      <c r="U15" s="45">
        <v>1595266</v>
      </c>
      <c r="V15" s="45">
        <v>0</v>
      </c>
      <c r="W15" s="45">
        <v>0</v>
      </c>
      <c r="X15" s="45">
        <v>0</v>
      </c>
      <c r="Y15" s="43" t="s">
        <v>147</v>
      </c>
      <c r="Z15" s="43" t="s">
        <v>24</v>
      </c>
      <c r="AA15" s="43" t="s">
        <v>145</v>
      </c>
      <c r="AB15" s="44">
        <v>43040</v>
      </c>
      <c r="AC15" s="44">
        <v>43069</v>
      </c>
      <c r="AD15" s="43" t="s">
        <v>180</v>
      </c>
      <c r="AE15" s="43" t="s">
        <v>181</v>
      </c>
      <c r="AF15" s="47">
        <v>3</v>
      </c>
    </row>
    <row r="16" spans="1:32" hidden="1" x14ac:dyDescent="0.25">
      <c r="A16" s="36" t="s">
        <v>144</v>
      </c>
      <c r="B16" s="37">
        <v>820003973</v>
      </c>
      <c r="C16" s="37" t="s">
        <v>24</v>
      </c>
      <c r="D16" s="37" t="s">
        <v>145</v>
      </c>
      <c r="E16" s="38">
        <v>43117</v>
      </c>
      <c r="F16" s="37">
        <v>963</v>
      </c>
      <c r="G16" s="37">
        <v>963</v>
      </c>
      <c r="H16" s="39">
        <v>6907421</v>
      </c>
      <c r="I16" s="38">
        <v>43132</v>
      </c>
      <c r="J16" s="37" t="s">
        <v>182</v>
      </c>
      <c r="K16" s="39">
        <v>1470843</v>
      </c>
      <c r="L16" s="37"/>
      <c r="M16" s="39"/>
      <c r="N16" s="39"/>
      <c r="O16" s="40">
        <v>1470843</v>
      </c>
      <c r="P16" s="37"/>
      <c r="Q16" s="39"/>
      <c r="R16" s="39"/>
      <c r="S16" s="39">
        <v>1470843</v>
      </c>
      <c r="T16" s="38">
        <v>43293</v>
      </c>
      <c r="U16" s="39">
        <v>1271137</v>
      </c>
      <c r="V16" s="39">
        <v>199706</v>
      </c>
      <c r="W16" s="39">
        <v>0</v>
      </c>
      <c r="X16" s="39">
        <v>0</v>
      </c>
      <c r="Y16" s="37" t="s">
        <v>147</v>
      </c>
      <c r="Z16" s="37" t="s">
        <v>24</v>
      </c>
      <c r="AA16" s="37" t="s">
        <v>145</v>
      </c>
      <c r="AB16" s="38">
        <v>43070</v>
      </c>
      <c r="AC16" s="38">
        <v>43100</v>
      </c>
      <c r="AD16" s="37" t="s">
        <v>183</v>
      </c>
      <c r="AE16" s="37" t="s">
        <v>184</v>
      </c>
      <c r="AF16" s="41">
        <v>3</v>
      </c>
    </row>
    <row r="17" spans="1:32" hidden="1" x14ac:dyDescent="0.25">
      <c r="A17" s="42" t="s">
        <v>144</v>
      </c>
      <c r="B17" s="43">
        <v>820003973</v>
      </c>
      <c r="C17" s="43" t="s">
        <v>24</v>
      </c>
      <c r="D17" s="43" t="s">
        <v>145</v>
      </c>
      <c r="E17" s="44">
        <v>43150</v>
      </c>
      <c r="F17" s="43">
        <v>975</v>
      </c>
      <c r="G17" s="43">
        <v>975</v>
      </c>
      <c r="H17" s="45">
        <v>6943021</v>
      </c>
      <c r="I17" s="44">
        <v>43160</v>
      </c>
      <c r="J17" s="43" t="s">
        <v>185</v>
      </c>
      <c r="K17" s="45">
        <v>1731093</v>
      </c>
      <c r="L17" s="44">
        <v>43175</v>
      </c>
      <c r="M17" s="45">
        <v>0</v>
      </c>
      <c r="N17" s="45">
        <v>0</v>
      </c>
      <c r="O17" s="46">
        <v>1731093</v>
      </c>
      <c r="P17" s="43"/>
      <c r="Q17" s="45"/>
      <c r="R17" s="45"/>
      <c r="S17" s="45">
        <v>1731093</v>
      </c>
      <c r="T17" s="44">
        <v>43293</v>
      </c>
      <c r="U17" s="45">
        <v>1731093</v>
      </c>
      <c r="V17" s="45">
        <v>0</v>
      </c>
      <c r="W17" s="45">
        <v>0</v>
      </c>
      <c r="X17" s="45">
        <v>0</v>
      </c>
      <c r="Y17" s="43" t="s">
        <v>147</v>
      </c>
      <c r="Z17" s="43" t="s">
        <v>24</v>
      </c>
      <c r="AA17" s="43" t="s">
        <v>145</v>
      </c>
      <c r="AB17" s="44">
        <v>43101</v>
      </c>
      <c r="AC17" s="44">
        <v>43131</v>
      </c>
      <c r="AD17" s="43" t="s">
        <v>186</v>
      </c>
      <c r="AE17" s="43" t="s">
        <v>187</v>
      </c>
      <c r="AF17" s="47">
        <v>3</v>
      </c>
    </row>
    <row r="18" spans="1:32" hidden="1" x14ac:dyDescent="0.25">
      <c r="A18" s="36" t="s">
        <v>144</v>
      </c>
      <c r="B18" s="37">
        <v>820003973</v>
      </c>
      <c r="C18" s="37" t="s">
        <v>24</v>
      </c>
      <c r="D18" s="37" t="s">
        <v>145</v>
      </c>
      <c r="E18" s="38">
        <v>43210</v>
      </c>
      <c r="F18" s="37">
        <v>977</v>
      </c>
      <c r="G18" s="37">
        <v>977</v>
      </c>
      <c r="H18" s="39">
        <v>6673389</v>
      </c>
      <c r="I18" s="38">
        <v>43217</v>
      </c>
      <c r="J18" s="37" t="s">
        <v>188</v>
      </c>
      <c r="K18" s="39">
        <v>2425982</v>
      </c>
      <c r="L18" s="37"/>
      <c r="M18" s="39"/>
      <c r="N18" s="39"/>
      <c r="O18" s="40">
        <v>2425982</v>
      </c>
      <c r="P18" s="37"/>
      <c r="Q18" s="39"/>
      <c r="R18" s="39"/>
      <c r="S18" s="39">
        <v>2425982</v>
      </c>
      <c r="T18" s="38">
        <v>43293</v>
      </c>
      <c r="U18" s="39">
        <v>2425982</v>
      </c>
      <c r="V18" s="39">
        <v>0</v>
      </c>
      <c r="W18" s="39">
        <v>0</v>
      </c>
      <c r="X18" s="39">
        <v>0</v>
      </c>
      <c r="Y18" s="37" t="s">
        <v>147</v>
      </c>
      <c r="Z18" s="37" t="s">
        <v>24</v>
      </c>
      <c r="AA18" s="37" t="s">
        <v>145</v>
      </c>
      <c r="AB18" s="38">
        <v>43132</v>
      </c>
      <c r="AC18" s="38">
        <v>43159</v>
      </c>
      <c r="AD18" s="37" t="s">
        <v>189</v>
      </c>
      <c r="AE18" s="37" t="s">
        <v>190</v>
      </c>
      <c r="AF18" s="41">
        <v>3</v>
      </c>
    </row>
    <row r="19" spans="1:32" hidden="1" x14ac:dyDescent="0.25">
      <c r="A19" s="42" t="s">
        <v>144</v>
      </c>
      <c r="B19" s="43">
        <v>820003973</v>
      </c>
      <c r="C19" s="43" t="s">
        <v>24</v>
      </c>
      <c r="D19" s="43" t="s">
        <v>145</v>
      </c>
      <c r="E19" s="44">
        <v>43210</v>
      </c>
      <c r="F19" s="43">
        <v>983</v>
      </c>
      <c r="G19" s="43">
        <v>983</v>
      </c>
      <c r="H19" s="45">
        <v>6708658</v>
      </c>
      <c r="I19" s="44">
        <v>43217</v>
      </c>
      <c r="J19" s="43" t="s">
        <v>191</v>
      </c>
      <c r="K19" s="45">
        <v>2178056</v>
      </c>
      <c r="L19" s="43"/>
      <c r="M19" s="45"/>
      <c r="N19" s="45"/>
      <c r="O19" s="46">
        <v>2178056</v>
      </c>
      <c r="P19" s="43"/>
      <c r="Q19" s="45"/>
      <c r="R19" s="45"/>
      <c r="S19" s="45">
        <v>2178056</v>
      </c>
      <c r="T19" s="44">
        <v>43293</v>
      </c>
      <c r="U19" s="45">
        <v>1833963</v>
      </c>
      <c r="V19" s="45">
        <v>344093</v>
      </c>
      <c r="W19" s="45">
        <v>0</v>
      </c>
      <c r="X19" s="45">
        <v>0</v>
      </c>
      <c r="Y19" s="43" t="s">
        <v>147</v>
      </c>
      <c r="Z19" s="43" t="s">
        <v>24</v>
      </c>
      <c r="AA19" s="43" t="s">
        <v>145</v>
      </c>
      <c r="AB19" s="44">
        <v>43160</v>
      </c>
      <c r="AC19" s="44">
        <v>43190</v>
      </c>
      <c r="AD19" s="43" t="s">
        <v>192</v>
      </c>
      <c r="AE19" s="43" t="s">
        <v>193</v>
      </c>
      <c r="AF19" s="47">
        <v>3</v>
      </c>
    </row>
    <row r="20" spans="1:32" hidden="1" x14ac:dyDescent="0.25">
      <c r="A20" s="36" t="s">
        <v>144</v>
      </c>
      <c r="B20" s="37">
        <v>820003973</v>
      </c>
      <c r="C20" s="37" t="s">
        <v>24</v>
      </c>
      <c r="D20" s="37" t="s">
        <v>145</v>
      </c>
      <c r="E20" s="38">
        <v>43269</v>
      </c>
      <c r="F20" s="37">
        <v>992</v>
      </c>
      <c r="G20" s="37">
        <v>992</v>
      </c>
      <c r="H20" s="39">
        <v>6851715</v>
      </c>
      <c r="I20" s="38">
        <v>43279</v>
      </c>
      <c r="J20" s="37" t="s">
        <v>194</v>
      </c>
      <c r="K20" s="39">
        <v>3287304</v>
      </c>
      <c r="L20" s="37"/>
      <c r="M20" s="39"/>
      <c r="N20" s="39"/>
      <c r="O20" s="40">
        <v>3287304</v>
      </c>
      <c r="P20" s="37"/>
      <c r="Q20" s="39"/>
      <c r="R20" s="39"/>
      <c r="S20" s="39">
        <v>3287304</v>
      </c>
      <c r="T20" s="38">
        <v>43293</v>
      </c>
      <c r="U20" s="39">
        <v>2520546</v>
      </c>
      <c r="V20" s="39">
        <v>766758</v>
      </c>
      <c r="W20" s="39">
        <v>0</v>
      </c>
      <c r="X20" s="39">
        <v>0</v>
      </c>
      <c r="Y20" s="37" t="s">
        <v>147</v>
      </c>
      <c r="Z20" s="37" t="s">
        <v>24</v>
      </c>
      <c r="AA20" s="37" t="s">
        <v>145</v>
      </c>
      <c r="AB20" s="38">
        <v>43221</v>
      </c>
      <c r="AC20" s="38">
        <v>43250</v>
      </c>
      <c r="AD20" s="37" t="s">
        <v>195</v>
      </c>
      <c r="AE20" s="37" t="s">
        <v>196</v>
      </c>
      <c r="AF20" s="41">
        <v>3</v>
      </c>
    </row>
    <row r="21" spans="1:32" hidden="1" x14ac:dyDescent="0.25">
      <c r="A21" s="42" t="s">
        <v>144</v>
      </c>
      <c r="B21" s="43">
        <v>820003973</v>
      </c>
      <c r="C21" s="43" t="s">
        <v>24</v>
      </c>
      <c r="D21" s="43" t="s">
        <v>145</v>
      </c>
      <c r="E21" s="44">
        <v>43327</v>
      </c>
      <c r="F21" s="43">
        <v>998</v>
      </c>
      <c r="G21" s="43">
        <v>998</v>
      </c>
      <c r="H21" s="45">
        <v>6739314</v>
      </c>
      <c r="I21" s="44">
        <v>43342</v>
      </c>
      <c r="J21" s="43" t="s">
        <v>197</v>
      </c>
      <c r="K21" s="45">
        <v>2229481</v>
      </c>
      <c r="L21" s="43"/>
      <c r="M21" s="45"/>
      <c r="N21" s="45"/>
      <c r="O21" s="46">
        <v>2229481</v>
      </c>
      <c r="P21" s="43"/>
      <c r="Q21" s="45"/>
      <c r="R21" s="45"/>
      <c r="S21" s="45">
        <v>2229481</v>
      </c>
      <c r="T21" s="44">
        <v>43658</v>
      </c>
      <c r="U21" s="45">
        <v>2074203</v>
      </c>
      <c r="V21" s="45">
        <v>155278</v>
      </c>
      <c r="W21" s="45">
        <v>0</v>
      </c>
      <c r="X21" s="45">
        <v>0</v>
      </c>
      <c r="Y21" s="43" t="s">
        <v>147</v>
      </c>
      <c r="Z21" s="43" t="s">
        <v>24</v>
      </c>
      <c r="AA21" s="43" t="s">
        <v>145</v>
      </c>
      <c r="AB21" s="44">
        <v>43252</v>
      </c>
      <c r="AC21" s="44">
        <v>43281</v>
      </c>
      <c r="AD21" s="43" t="s">
        <v>198</v>
      </c>
      <c r="AE21" s="43" t="s">
        <v>199</v>
      </c>
      <c r="AF21" s="47">
        <v>3</v>
      </c>
    </row>
    <row r="22" spans="1:32" hidden="1" x14ac:dyDescent="0.25">
      <c r="A22" s="36" t="s">
        <v>144</v>
      </c>
      <c r="B22" s="37">
        <v>820003973</v>
      </c>
      <c r="C22" s="37" t="s">
        <v>24</v>
      </c>
      <c r="D22" s="37" t="s">
        <v>145</v>
      </c>
      <c r="E22" s="38">
        <v>43327</v>
      </c>
      <c r="F22" s="37">
        <v>1005</v>
      </c>
      <c r="G22" s="37">
        <v>1005</v>
      </c>
      <c r="H22" s="39">
        <v>6908905</v>
      </c>
      <c r="I22" s="38">
        <v>43342</v>
      </c>
      <c r="J22" s="37" t="s">
        <v>200</v>
      </c>
      <c r="K22" s="39">
        <v>2676648</v>
      </c>
      <c r="L22" s="37"/>
      <c r="M22" s="39"/>
      <c r="N22" s="39"/>
      <c r="O22" s="40">
        <v>2676648</v>
      </c>
      <c r="P22" s="37"/>
      <c r="Q22" s="39"/>
      <c r="R22" s="39"/>
      <c r="S22" s="39">
        <v>2676648</v>
      </c>
      <c r="T22" s="38">
        <v>43658</v>
      </c>
      <c r="U22" s="39">
        <v>2039689</v>
      </c>
      <c r="V22" s="39">
        <v>636959</v>
      </c>
      <c r="W22" s="39">
        <v>0</v>
      </c>
      <c r="X22" s="39">
        <v>0</v>
      </c>
      <c r="Y22" s="37" t="s">
        <v>147</v>
      </c>
      <c r="Z22" s="37" t="s">
        <v>24</v>
      </c>
      <c r="AA22" s="37" t="s">
        <v>145</v>
      </c>
      <c r="AB22" s="38">
        <v>43282</v>
      </c>
      <c r="AC22" s="38">
        <v>43312</v>
      </c>
      <c r="AD22" s="37" t="s">
        <v>201</v>
      </c>
      <c r="AE22" s="37" t="s">
        <v>199</v>
      </c>
      <c r="AF22" s="41">
        <v>3</v>
      </c>
    </row>
    <row r="23" spans="1:32" hidden="1" x14ac:dyDescent="0.25">
      <c r="A23" s="42" t="s">
        <v>144</v>
      </c>
      <c r="B23" s="43">
        <v>820003973</v>
      </c>
      <c r="C23" s="43" t="s">
        <v>24</v>
      </c>
      <c r="D23" s="43" t="s">
        <v>145</v>
      </c>
      <c r="E23" s="44">
        <v>43357</v>
      </c>
      <c r="F23" s="43">
        <v>1019</v>
      </c>
      <c r="G23" s="43">
        <v>1019</v>
      </c>
      <c r="H23" s="45">
        <v>6821061</v>
      </c>
      <c r="I23" s="44">
        <v>43371</v>
      </c>
      <c r="J23" s="43" t="s">
        <v>202</v>
      </c>
      <c r="K23" s="45">
        <v>3003866</v>
      </c>
      <c r="L23" s="44">
        <v>43390</v>
      </c>
      <c r="M23" s="45">
        <v>0</v>
      </c>
      <c r="N23" s="45">
        <v>0</v>
      </c>
      <c r="O23" s="46">
        <v>3003866</v>
      </c>
      <c r="P23" s="43"/>
      <c r="Q23" s="45"/>
      <c r="R23" s="45"/>
      <c r="S23" s="45">
        <v>3003866</v>
      </c>
      <c r="T23" s="44">
        <v>43658</v>
      </c>
      <c r="U23" s="45">
        <v>2319696</v>
      </c>
      <c r="V23" s="45">
        <v>684170</v>
      </c>
      <c r="W23" s="45">
        <v>0</v>
      </c>
      <c r="X23" s="45">
        <v>0</v>
      </c>
      <c r="Y23" s="43" t="s">
        <v>147</v>
      </c>
      <c r="Z23" s="43" t="s">
        <v>24</v>
      </c>
      <c r="AA23" s="43" t="s">
        <v>145</v>
      </c>
      <c r="AB23" s="44">
        <v>43313</v>
      </c>
      <c r="AC23" s="44">
        <v>43343</v>
      </c>
      <c r="AD23" s="43" t="s">
        <v>203</v>
      </c>
      <c r="AE23" s="43" t="s">
        <v>204</v>
      </c>
      <c r="AF23" s="47">
        <v>3</v>
      </c>
    </row>
    <row r="24" spans="1:32" hidden="1" x14ac:dyDescent="0.25">
      <c r="A24" s="36" t="s">
        <v>144</v>
      </c>
      <c r="B24" s="37">
        <v>820003973</v>
      </c>
      <c r="C24" s="37" t="s">
        <v>24</v>
      </c>
      <c r="D24" s="37" t="s">
        <v>145</v>
      </c>
      <c r="E24" s="38">
        <v>43385</v>
      </c>
      <c r="F24" s="37">
        <v>1031</v>
      </c>
      <c r="G24" s="37">
        <v>1031</v>
      </c>
      <c r="H24" s="39">
        <v>7049489</v>
      </c>
      <c r="I24" s="38">
        <v>43403</v>
      </c>
      <c r="J24" s="37" t="s">
        <v>205</v>
      </c>
      <c r="K24" s="39">
        <v>5018376</v>
      </c>
      <c r="L24" s="37"/>
      <c r="M24" s="39"/>
      <c r="N24" s="39"/>
      <c r="O24" s="40">
        <v>5018376</v>
      </c>
      <c r="P24" s="37"/>
      <c r="Q24" s="39"/>
      <c r="R24" s="39"/>
      <c r="S24" s="39">
        <v>5018376</v>
      </c>
      <c r="T24" s="38">
        <v>43658</v>
      </c>
      <c r="U24" s="39">
        <v>3354707</v>
      </c>
      <c r="V24" s="39">
        <v>1663669</v>
      </c>
      <c r="W24" s="39">
        <v>0</v>
      </c>
      <c r="X24" s="39">
        <v>0</v>
      </c>
      <c r="Y24" s="37" t="s">
        <v>147</v>
      </c>
      <c r="Z24" s="37" t="s">
        <v>24</v>
      </c>
      <c r="AA24" s="37" t="s">
        <v>145</v>
      </c>
      <c r="AB24" s="38">
        <v>43344</v>
      </c>
      <c r="AC24" s="38">
        <v>43373</v>
      </c>
      <c r="AD24" s="37" t="s">
        <v>206</v>
      </c>
      <c r="AE24" s="37" t="s">
        <v>199</v>
      </c>
      <c r="AF24" s="41">
        <v>3</v>
      </c>
    </row>
    <row r="25" spans="1:32" hidden="1" x14ac:dyDescent="0.25">
      <c r="A25" s="42" t="s">
        <v>144</v>
      </c>
      <c r="B25" s="43">
        <v>820003973</v>
      </c>
      <c r="C25" s="43" t="s">
        <v>24</v>
      </c>
      <c r="D25" s="43" t="s">
        <v>145</v>
      </c>
      <c r="E25" s="44">
        <v>43420</v>
      </c>
      <c r="F25" s="43">
        <v>1038</v>
      </c>
      <c r="G25" s="43">
        <v>1038</v>
      </c>
      <c r="H25" s="45">
        <v>9089338</v>
      </c>
      <c r="I25" s="44">
        <v>43434</v>
      </c>
      <c r="J25" s="43" t="s">
        <v>207</v>
      </c>
      <c r="K25" s="45">
        <v>6402810</v>
      </c>
      <c r="L25" s="43"/>
      <c r="M25" s="45"/>
      <c r="N25" s="45"/>
      <c r="O25" s="46">
        <v>6402810</v>
      </c>
      <c r="P25" s="43"/>
      <c r="Q25" s="45"/>
      <c r="R25" s="45"/>
      <c r="S25" s="45">
        <v>6402810</v>
      </c>
      <c r="T25" s="44">
        <v>43658</v>
      </c>
      <c r="U25" s="45">
        <v>4284620</v>
      </c>
      <c r="V25" s="45">
        <v>2118190</v>
      </c>
      <c r="W25" s="45">
        <v>0</v>
      </c>
      <c r="X25" s="45">
        <v>0</v>
      </c>
      <c r="Y25" s="43" t="s">
        <v>147</v>
      </c>
      <c r="Z25" s="43" t="s">
        <v>24</v>
      </c>
      <c r="AA25" s="43" t="s">
        <v>145</v>
      </c>
      <c r="AB25" s="44">
        <v>43374</v>
      </c>
      <c r="AC25" s="44">
        <v>43404</v>
      </c>
      <c r="AD25" s="43" t="s">
        <v>208</v>
      </c>
      <c r="AE25" s="43" t="s">
        <v>199</v>
      </c>
      <c r="AF25" s="47">
        <v>3</v>
      </c>
    </row>
    <row r="26" spans="1:32" hidden="1" x14ac:dyDescent="0.25">
      <c r="A26" s="36" t="s">
        <v>144</v>
      </c>
      <c r="B26" s="37">
        <v>820003973</v>
      </c>
      <c r="C26" s="37" t="s">
        <v>24</v>
      </c>
      <c r="D26" s="37" t="s">
        <v>145</v>
      </c>
      <c r="E26" s="38">
        <v>43500</v>
      </c>
      <c r="F26" s="37">
        <v>1039</v>
      </c>
      <c r="G26" s="37">
        <v>1039</v>
      </c>
      <c r="H26" s="39">
        <v>6419451</v>
      </c>
      <c r="I26" s="38">
        <v>43524</v>
      </c>
      <c r="J26" s="37" t="s">
        <v>209</v>
      </c>
      <c r="K26" s="39">
        <v>3409262</v>
      </c>
      <c r="L26" s="38">
        <v>43577</v>
      </c>
      <c r="M26" s="39">
        <v>0</v>
      </c>
      <c r="N26" s="39">
        <v>0</v>
      </c>
      <c r="O26" s="40">
        <v>3409262</v>
      </c>
      <c r="P26" s="37"/>
      <c r="Q26" s="39"/>
      <c r="R26" s="39"/>
      <c r="S26" s="39">
        <v>3409262</v>
      </c>
      <c r="T26" s="38">
        <v>43658</v>
      </c>
      <c r="U26" s="39">
        <v>2389648</v>
      </c>
      <c r="V26" s="39">
        <v>1019614</v>
      </c>
      <c r="W26" s="39">
        <v>0</v>
      </c>
      <c r="X26" s="39">
        <v>0</v>
      </c>
      <c r="Y26" s="37" t="s">
        <v>147</v>
      </c>
      <c r="Z26" s="37" t="s">
        <v>24</v>
      </c>
      <c r="AA26" s="37" t="s">
        <v>145</v>
      </c>
      <c r="AB26" s="38">
        <v>43405</v>
      </c>
      <c r="AC26" s="38">
        <v>43434</v>
      </c>
      <c r="AD26" s="37" t="s">
        <v>210</v>
      </c>
      <c r="AE26" s="37" t="s">
        <v>211</v>
      </c>
      <c r="AF26" s="41">
        <v>3</v>
      </c>
    </row>
    <row r="27" spans="1:32" hidden="1" x14ac:dyDescent="0.25">
      <c r="A27" s="42" t="s">
        <v>144</v>
      </c>
      <c r="B27" s="43">
        <v>820003973</v>
      </c>
      <c r="C27" s="43" t="s">
        <v>24</v>
      </c>
      <c r="D27" s="43" t="s">
        <v>145</v>
      </c>
      <c r="E27" s="44">
        <v>43500</v>
      </c>
      <c r="F27" s="43">
        <v>1060</v>
      </c>
      <c r="G27" s="43">
        <v>1060</v>
      </c>
      <c r="H27" s="45">
        <v>7331502</v>
      </c>
      <c r="I27" s="44">
        <v>43525</v>
      </c>
      <c r="J27" s="43" t="s">
        <v>212</v>
      </c>
      <c r="K27" s="45">
        <v>2425082</v>
      </c>
      <c r="L27" s="44">
        <v>43577</v>
      </c>
      <c r="M27" s="45">
        <v>0</v>
      </c>
      <c r="N27" s="45">
        <v>0</v>
      </c>
      <c r="O27" s="46">
        <v>2425082</v>
      </c>
      <c r="P27" s="43"/>
      <c r="Q27" s="45"/>
      <c r="R27" s="45"/>
      <c r="S27" s="45">
        <v>2425082</v>
      </c>
      <c r="T27" s="44">
        <v>43658</v>
      </c>
      <c r="U27" s="45">
        <v>1905178</v>
      </c>
      <c r="V27" s="45">
        <v>519904</v>
      </c>
      <c r="W27" s="45">
        <v>0</v>
      </c>
      <c r="X27" s="45">
        <v>0</v>
      </c>
      <c r="Y27" s="43" t="s">
        <v>147</v>
      </c>
      <c r="Z27" s="43" t="s">
        <v>24</v>
      </c>
      <c r="AA27" s="43" t="s">
        <v>145</v>
      </c>
      <c r="AB27" s="44">
        <v>43435</v>
      </c>
      <c r="AC27" s="44">
        <v>43465</v>
      </c>
      <c r="AD27" s="43" t="s">
        <v>213</v>
      </c>
      <c r="AE27" s="43" t="s">
        <v>214</v>
      </c>
      <c r="AF27" s="47">
        <v>3</v>
      </c>
    </row>
    <row r="28" spans="1:32" hidden="1" x14ac:dyDescent="0.25">
      <c r="A28" s="36" t="s">
        <v>144</v>
      </c>
      <c r="B28" s="37">
        <v>820003973</v>
      </c>
      <c r="C28" s="37" t="s">
        <v>24</v>
      </c>
      <c r="D28" s="37" t="s">
        <v>145</v>
      </c>
      <c r="E28" s="38">
        <v>43529</v>
      </c>
      <c r="F28" s="37">
        <v>7</v>
      </c>
      <c r="G28" s="37">
        <v>7</v>
      </c>
      <c r="H28" s="39" t="s">
        <v>215</v>
      </c>
      <c r="I28" s="38">
        <v>43552</v>
      </c>
      <c r="J28" s="37" t="s">
        <v>216</v>
      </c>
      <c r="K28" s="39">
        <v>3202941</v>
      </c>
      <c r="L28" s="38">
        <v>43577</v>
      </c>
      <c r="M28" s="39">
        <v>0</v>
      </c>
      <c r="N28" s="39">
        <v>0</v>
      </c>
      <c r="O28" s="40">
        <v>3202941</v>
      </c>
      <c r="P28" s="37"/>
      <c r="Q28" s="39"/>
      <c r="R28" s="39"/>
      <c r="S28" s="39">
        <v>3202941</v>
      </c>
      <c r="T28" s="38">
        <v>43658</v>
      </c>
      <c r="U28" s="39">
        <v>2760759</v>
      </c>
      <c r="V28" s="39">
        <v>442182</v>
      </c>
      <c r="W28" s="39">
        <v>0</v>
      </c>
      <c r="X28" s="39">
        <v>0</v>
      </c>
      <c r="Y28" s="37" t="s">
        <v>147</v>
      </c>
      <c r="Z28" s="37" t="s">
        <v>24</v>
      </c>
      <c r="AA28" s="37" t="s">
        <v>145</v>
      </c>
      <c r="AB28" s="38">
        <v>43497</v>
      </c>
      <c r="AC28" s="38">
        <v>43524</v>
      </c>
      <c r="AD28" s="37" t="s">
        <v>217</v>
      </c>
      <c r="AE28" s="37" t="s">
        <v>218</v>
      </c>
      <c r="AF28" s="41">
        <v>3</v>
      </c>
    </row>
  </sheetData>
  <autoFilter ref="A1:AF28">
    <filterColumn colId="23">
      <filters>
        <filter val="1.456.339"/>
        <filter val="1.556.929"/>
        <filter val="1.718.641"/>
        <filter val="1.818.050"/>
        <filter val="1.879.478"/>
        <filter val="2.009.155"/>
        <filter val="2.345.309"/>
        <filter val="3.194.540"/>
        <filter val="3.403.578"/>
        <filter val="3.418.481"/>
        <filter val="3.561.196"/>
        <filter val="5.400.310"/>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OICATA</vt:lpstr>
      <vt:lpstr>GLOSAS POR CONCILIAR</vt:lpstr>
    </vt:vector>
  </TitlesOfParts>
  <Company>Wi-Black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usser</dc:creator>
  <cp:lastModifiedBy>usser</cp:lastModifiedBy>
  <dcterms:created xsi:type="dcterms:W3CDTF">2020-06-30T22:49:12Z</dcterms:created>
  <dcterms:modified xsi:type="dcterms:W3CDTF">2020-06-30T23:13:58Z</dcterms:modified>
</cp:coreProperties>
</file>