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lopez\OneDrive - COOSALUD EPS-S\ESCRIT\WGLS COOSALUD\CRUCES CARTERA\35 ESE CENTRO DE SALUD EDGAR A.P. DE PAUNA\01 Ese Pauna  900 270520\"/>
    </mc:Choice>
  </mc:AlternateContent>
  <xr:revisionPtr revIDLastSave="238" documentId="13_ncr:1_{5F6BB694-EE0B-404F-910F-C31CBD69C5A4}" xr6:coauthVersionLast="45" xr6:coauthVersionMax="45" xr10:uidLastSave="{19CBE46F-7918-4DB4-8044-C9EEEF844DDA}"/>
  <bookViews>
    <workbookView xWindow="-120" yWindow="-120" windowWidth="20730" windowHeight="11160" tabRatio="963" activeTab="1" xr2:uid="{992045FB-D363-4912-A37D-7F9CA60E6F28}"/>
  </bookViews>
  <sheets>
    <sheet name="BASE DE DATOS ESE PAUNA 35" sheetId="2" r:id="rId1"/>
    <sheet name="CART ESE PAUNA 900" sheetId="1" r:id="rId2"/>
    <sheet name="VERIFICACIÓN DE CARTERA 2748" sheetId="3" r:id="rId3"/>
    <sheet name="RESUMEN 820002916" sheetId="4" r:id="rId4"/>
    <sheet name="RESUMEN DE CARTERA POR SUCURSAL" sheetId="11" r:id="rId5"/>
    <sheet name="CARTERA COOSALUD" sheetId="5" r:id="rId6"/>
    <sheet name="DEVOLUCIONES" sheetId="16" r:id="rId7"/>
  </sheets>
  <definedNames>
    <definedName name="_xlnm._FilterDatabase" localSheetId="5" hidden="1">'CARTERA COOSALUD'!#REF!</definedName>
    <definedName name="_xlnm._FilterDatabase" localSheetId="2" hidden="1">'VERIFICACIÓN DE CARTERA 2748'!$A$1:$Q$12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C6" i="4"/>
  <c r="G15" i="3"/>
  <c r="C9" i="11"/>
  <c r="G11" i="5"/>
  <c r="M12" i="3"/>
  <c r="L12" i="3"/>
  <c r="K12" i="3"/>
  <c r="J12" i="3"/>
  <c r="I12" i="3"/>
  <c r="H12" i="3"/>
  <c r="G12" i="3"/>
  <c r="I18" i="1"/>
  <c r="C12" i="3" l="1"/>
  <c r="P12" i="3" s="1"/>
  <c r="B12" i="3"/>
  <c r="J2" i="2" l="1"/>
  <c r="P11" i="3" l="1"/>
  <c r="P8" i="3"/>
  <c r="P10" i="3"/>
  <c r="P9" i="3"/>
  <c r="P7" i="3"/>
  <c r="P4" i="3"/>
  <c r="P5" i="3"/>
  <c r="P6" i="3"/>
  <c r="E7" i="3"/>
  <c r="F7" i="3" s="1"/>
  <c r="E8" i="3"/>
  <c r="F8" i="3" s="1"/>
  <c r="E9" i="3"/>
  <c r="F9" i="3" s="1"/>
  <c r="E10" i="3"/>
  <c r="F10" i="3" s="1"/>
  <c r="E11" i="3"/>
  <c r="F11" i="3" s="1"/>
  <c r="E3" i="3"/>
  <c r="F3" i="3" s="1"/>
  <c r="E4" i="3"/>
  <c r="F4" i="3" s="1"/>
  <c r="E5" i="3"/>
  <c r="F5" i="3" s="1"/>
  <c r="E6" i="3"/>
  <c r="F6" i="3" s="1"/>
  <c r="D7" i="3"/>
  <c r="D8" i="3"/>
  <c r="D9" i="3"/>
  <c r="D10" i="3"/>
  <c r="D11" i="3"/>
  <c r="D3" i="3"/>
  <c r="D4" i="3"/>
  <c r="D5" i="3"/>
  <c r="D6" i="3"/>
  <c r="P3" i="3" l="1"/>
  <c r="D2" i="3" l="1"/>
  <c r="E2" i="3"/>
  <c r="F2" i="3" l="1"/>
  <c r="C12" i="4" l="1"/>
  <c r="C11" i="4"/>
  <c r="C10" i="4"/>
  <c r="C9" i="4"/>
  <c r="C7" i="4"/>
  <c r="C4" i="4"/>
  <c r="C8" i="4" l="1"/>
  <c r="W2" i="2"/>
  <c r="AE2" i="2"/>
  <c r="AC2" i="2"/>
  <c r="P2" i="3" l="1"/>
  <c r="U2" i="2"/>
  <c r="S2" i="2"/>
  <c r="R2" i="2"/>
  <c r="Q2" i="2"/>
  <c r="P2" i="2"/>
  <c r="O2" i="2"/>
  <c r="M2" i="2"/>
  <c r="K2" i="2" l="1"/>
  <c r="N2" i="2" s="1"/>
  <c r="C14" i="4" l="1"/>
  <c r="X2" i="2" s="1"/>
  <c r="C15" i="4" l="1"/>
</calcChain>
</file>

<file path=xl/sharedStrings.xml><?xml version="1.0" encoding="utf-8"?>
<sst xmlns="http://schemas.openxmlformats.org/spreadsheetml/2006/main" count="298" uniqueCount="180">
  <si>
    <t>SALDO</t>
  </si>
  <si>
    <t>POR PAGAR</t>
  </si>
  <si>
    <t>DEVUELTA IPS</t>
  </si>
  <si>
    <t>EN PROCESO DE AUDITORIA</t>
  </si>
  <si>
    <t>NO RADICADA</t>
  </si>
  <si>
    <t>GLOSA POR CONCILIAR</t>
  </si>
  <si>
    <t xml:space="preserve">GLOSA ACEPTA IPS </t>
  </si>
  <si>
    <t xml:space="preserve">CANCELADA </t>
  </si>
  <si>
    <t>DOC No</t>
  </si>
  <si>
    <t>DIFERENCIA</t>
  </si>
  <si>
    <t>SUCURSAL</t>
  </si>
  <si>
    <t>CARTERA RECONOCIDA PARA PAGO</t>
  </si>
  <si>
    <t>FACTURAS DEVUELTAS IPS</t>
  </si>
  <si>
    <t>FACTURAS EN PROCESO DE AUDITORIA</t>
  </si>
  <si>
    <t>GLOSAS POR CONCILIAR</t>
  </si>
  <si>
    <t>GLOSAS ACEPTADAS IPS</t>
  </si>
  <si>
    <t>FACTURAS CANCELADAS PENDIENTES POR DESCARGAR IPS</t>
  </si>
  <si>
    <t>PAGOS POR DESCARGAR EPS</t>
  </si>
  <si>
    <t>Referencia</t>
  </si>
  <si>
    <t>Asignación</t>
  </si>
  <si>
    <t>Nº documento</t>
  </si>
  <si>
    <t>Clase de documento</t>
  </si>
  <si>
    <t>Fecha de documento</t>
  </si>
  <si>
    <t>Indicador CME</t>
  </si>
  <si>
    <t>Importe en moneda local</t>
  </si>
  <si>
    <t>Moneda local</t>
  </si>
  <si>
    <t>Doc.compensación</t>
  </si>
  <si>
    <t>Texto</t>
  </si>
  <si>
    <t>Centro de beneficio</t>
  </si>
  <si>
    <t>Cuenta de mayor</t>
  </si>
  <si>
    <t>KR</t>
  </si>
  <si>
    <t>COP</t>
  </si>
  <si>
    <t>NOMBRE IPS</t>
  </si>
  <si>
    <t>NIT IPS</t>
  </si>
  <si>
    <t>CORTE DE CARTERA ENCABEZADO</t>
  </si>
  <si>
    <t>FECHA DE CONCILIACIÓN</t>
  </si>
  <si>
    <t>MODERADOR:</t>
  </si>
  <si>
    <t>NOMBRE DIRECTORA ADMON</t>
  </si>
  <si>
    <t>NOMBRE AUXILIAR CONTABLE</t>
  </si>
  <si>
    <t>NOMBRE 1 ASISTENTE IPS</t>
  </si>
  <si>
    <t>NOMBRE 2 ASISTENTE IPS</t>
  </si>
  <si>
    <t>CORTE DE CARTERA DESARROLLO</t>
  </si>
  <si>
    <t>CARTERA PRESENTADA IPS</t>
  </si>
  <si>
    <t>NOMBRE ABREVIADO</t>
  </si>
  <si>
    <t>CARTERA VERIFICADA POR LAS PARTES</t>
  </si>
  <si>
    <t>FACTURAS DEVUELTAS A LA IPS</t>
  </si>
  <si>
    <t>FACTURAS A VERIFICAR RADICACIÓN</t>
  </si>
  <si>
    <t>GLOSAS ACEPTAS POR PARTE DE LA IPS</t>
  </si>
  <si>
    <t>FACTURAS RECONOCIDAS EN ACTA REALIZADA ENTRE GERENTES</t>
  </si>
  <si>
    <t>FACTURAS A SOPORTAR PAGO POR PARTE DE LA EPS</t>
  </si>
  <si>
    <t>PAGOS PENDIENTES POR DESCARGAR EPS</t>
  </si>
  <si>
    <t>DIFERENCIAS ENTRE LAS PARTES</t>
  </si>
  <si>
    <t>NOMBRE FIRMA 1 EPS</t>
  </si>
  <si>
    <t>CARGO FIRMA 1 EPS</t>
  </si>
  <si>
    <t>NOMBRE FIRMA 2 EPS</t>
  </si>
  <si>
    <t>CARGO FIRMA 2 EPS</t>
  </si>
  <si>
    <t>NOMBRE FIRMA 1 IPS</t>
  </si>
  <si>
    <t>CARGO FIRMA 1 IPS</t>
  </si>
  <si>
    <t>NOMBRE FIRMA 2 IPS</t>
  </si>
  <si>
    <t>CARGO FIRMA 2 IPS</t>
  </si>
  <si>
    <t>WILMAR GERARDO LÓPEZ SANCHEZ</t>
  </si>
  <si>
    <t>CLARA INES ANTONIO MARIÑO</t>
  </si>
  <si>
    <t>Directora Administrativa y Financiera COOSALUD EPS</t>
  </si>
  <si>
    <t>Auxiliar de Contabilidad COOSALUD EPS</t>
  </si>
  <si>
    <t>DIFERENCIA ENTRE LAS PARTES</t>
  </si>
  <si>
    <t>2905100202</t>
  </si>
  <si>
    <t>#</t>
  </si>
  <si>
    <t>No DE FACTURA</t>
  </si>
  <si>
    <t>VALOR FACTURA</t>
  </si>
  <si>
    <t>SANTANDER</t>
  </si>
  <si>
    <t>VALOR ADEUDADO</t>
  </si>
  <si>
    <t>TOTAL, CARTERA</t>
  </si>
  <si>
    <t>FACTURA</t>
  </si>
  <si>
    <t>COD_DEVOLUCION</t>
  </si>
  <si>
    <t>OBSERVACIONES</t>
  </si>
  <si>
    <t>FECHA_DEVOLUCION</t>
  </si>
  <si>
    <t>FECHA_LLEGADA_APLISALUD</t>
  </si>
  <si>
    <t>IPS</t>
  </si>
  <si>
    <t>NOMBRE</t>
  </si>
  <si>
    <t>MOTIVO_ESPECIFICO</t>
  </si>
  <si>
    <t>DESCRIPCION</t>
  </si>
  <si>
    <t>Usuario o servicio correspondiente a otro plan responsable</t>
  </si>
  <si>
    <t>Bustamante Daza Angie Katherine</t>
  </si>
  <si>
    <t>Autorización principal no existe o no corresponde al prestador del servicio de salud</t>
  </si>
  <si>
    <t>Factura no cumple requisitos legales</t>
  </si>
  <si>
    <t>Sucursal</t>
  </si>
  <si>
    <t>BOYACÁ</t>
  </si>
  <si>
    <t>OBSERVACIÓN</t>
  </si>
  <si>
    <t>FACTURAS PARA VERIFICAR RADICACIÓN</t>
  </si>
  <si>
    <t>31 DE MARZO DE 2020</t>
  </si>
  <si>
    <t xml:space="preserve">Gonzalez Amarillo Yenny  Adriana </t>
  </si>
  <si>
    <t>GIROS POR DESCARGAR EPS Y NOTIFICAR A IPS</t>
  </si>
  <si>
    <t>ESE CENTRO DE SALUD EDGAR ALONSO PULIDO DE PAUNA</t>
  </si>
  <si>
    <t>820002916-5</t>
  </si>
  <si>
    <t>YEIMY SALAZAR</t>
  </si>
  <si>
    <t>ESE CENTRO DE SALUD DE PAUNA</t>
  </si>
  <si>
    <t>Aux. Administrativo - Cartera Ese Pauna</t>
  </si>
  <si>
    <t>RESUMEN VERIFICACIÓN DE CARTERA ESE CENTRO DE SALUD EDGAR ALONSO PULIDO DE PAUNA NIT 900226715</t>
  </si>
  <si>
    <t>CARTERA PRESENTADA ESE CENTRO DE SALUD DE PAUNA</t>
  </si>
  <si>
    <t>RESUMEN DE CARTERA RECONOCIDA PARA PAGO ESE CENTRO DE SALUD DE PAUNA NIT 900226715</t>
  </si>
  <si>
    <t>DF-1346332034</t>
  </si>
  <si>
    <t>Facturas sin soportes. no se evidencia datos del usuario.</t>
  </si>
  <si>
    <t>ESE CENTRO DE SALUD EDGAR ALONSO PULIDO SOLANO</t>
  </si>
  <si>
    <t>Esquiaqui Crismatt Irais Elena</t>
  </si>
  <si>
    <t>DF-15555556533144</t>
  </si>
  <si>
    <t>SERVICIO FACTURADO POR EVENTO Y YA QUE HACE REFERENCIA A UNA URGENCIA ESTE ESTA CUBIERTO POR PLAN INTEGRAL DE ATENCION CAPITADO</t>
  </si>
  <si>
    <t>DF-15555556533145</t>
  </si>
  <si>
    <t>SERVICIO FACTURADO A LA MODALIDAD DE EVENTO PERO COMO ES URGENCIA HACE PARTE DE SERVICIO INTEGRAL DE CAPITA PARA LAS URGENCIA</t>
  </si>
  <si>
    <t>DF-159246739281</t>
  </si>
  <si>
    <t xml:space="preserve">Factura no cumple requisitos legales .  ips no realiza cargue de 4505 en validador SAMI . Se debe  cargar por separado informe de 4505 tanto de movilidad  como subsidiado para requerimiento informacion ante la super .  Una vez subsanado motivo de devolución radicar factura con todos sus soportes y pre radicado de cargue exitoso de RIPS y 4505 Movilidad  y subsidiado  . </t>
  </si>
  <si>
    <t>DF-159246738380</t>
  </si>
  <si>
    <t xml:space="preserve">CC 33700894 REYES NIDIA 16/12/2018 IPS no anexa preradicado de cargue exitoso de RIPS  . Requisito fundamental para la radicacion de cuentas . se devuelve factura con todos sus soportes . Una vez subsanado motivo de devolución radicar factura con todos sus soportes y pre radicado de cargue exitoso de RIPS . </t>
  </si>
  <si>
    <t>DF-159246738062</t>
  </si>
  <si>
    <t xml:space="preserve">cc 23875972 puentes claudia anparo 18/07/2019Se hace devolución de la factura  correspondiente al cobro de atención de urgencias. la IPS no anexa Codigo de autorización o trazabilidad de envió del anexo técnico 2 por correo electrónico a la EPSS para la generación de la autorización de servicios de salud como requisito indispensable para su cobro segun la resolucion 3047 de 2008. se devuelve factura con todos sus soportes .  Una vez subsanado motivo de devolución radicar factura con todos sus soportes y pre radicado de cargue exitoso de RIPS . </t>
  </si>
  <si>
    <t>DF-159246738061</t>
  </si>
  <si>
    <t xml:space="preserve">CC 52761764 LUZ ANGELA MARTINEZ 05/09/2018 URGENCIA RADICACION EXTEMPORANEA . Se devuelve factura con todos sus soportes . </t>
  </si>
  <si>
    <t>DF-159246735369</t>
  </si>
  <si>
    <t xml:space="preserve">Se devuelve factura con todos sus soportes . descripcion de periodo facturado no coincide con prefactura anexa . deben facturar  periodo de FEBRERO </t>
  </si>
  <si>
    <t>DF-159246735370</t>
  </si>
  <si>
    <t xml:space="preserve">Se devuelve factura con todos sus soportes . descripcion de periodo facturado no coincide con prefactura anexa . Debe facturar periodo FEBRERO . </t>
  </si>
  <si>
    <t>DF-159246735371</t>
  </si>
  <si>
    <t>Se devuelve factura con todos sus soportes . descripcion de periodo facturado no coincide con prefactura anexa . Debe facturar periodo FEBRERO .</t>
  </si>
  <si>
    <t>DF-159246735372</t>
  </si>
  <si>
    <t>Se devuelve factura con todos sus soportes . descripcion de periodo facturado no coincide con prefactura anexa . Debe facturar periodo FEBRERO . mas un reajuste de mayo 2018 a enero 2019 de igual manera deben anexar rips de meses mencionados</t>
  </si>
  <si>
    <t>DF-159246735373</t>
  </si>
  <si>
    <t xml:space="preserve">Se devuelve factura con todos sus soportes . descripcion de periodo facturado no coincide con prefactura anexa . Debe facturar periodo FEBRERO . mas un reajuste de mayo 2018 a enero 2019 de igual manera deben anexar rips de meses mensionados </t>
  </si>
  <si>
    <t>DF-159246733185</t>
  </si>
  <si>
    <t>Por cambio de nit de la eps . todos los servicios prestados apartir de 1 noviembre  deben ser facturados con el nuevo nit y racion social ( Coosalud EPS S.A. 900226715-3 Codigo  Subsisiaso EPSS43 y Contributivo EPS043)</t>
  </si>
  <si>
    <t>DF-159246733186</t>
  </si>
  <si>
    <t>DF-159246733187</t>
  </si>
  <si>
    <t>DF-159246733188</t>
  </si>
  <si>
    <t>DF-159246733189</t>
  </si>
  <si>
    <t>COOSALUD</t>
  </si>
  <si>
    <t>EPS</t>
  </si>
  <si>
    <t>TIPO DE FACTURA</t>
  </si>
  <si>
    <t>PREFIJO DE LA FACTURA</t>
  </si>
  <si>
    <t>FACTURA REPORTADA</t>
  </si>
  <si>
    <t>FECHA REPORTE FACTURA</t>
  </si>
  <si>
    <t>VALOR DE LA FACTURA</t>
  </si>
  <si>
    <t>FACTURA PAGADA</t>
  </si>
  <si>
    <t>FECHA PAGO</t>
  </si>
  <si>
    <t>TOTAL SALDO</t>
  </si>
  <si>
    <t>VALOR GLOSA ACEPTADA</t>
  </si>
  <si>
    <t>EVENTO</t>
  </si>
  <si>
    <t>TOTAL</t>
  </si>
  <si>
    <t>1021755839</t>
  </si>
  <si>
    <t>1904201574</t>
  </si>
  <si>
    <t>15442093760 CLAUDIA CAÑON</t>
  </si>
  <si>
    <t>749435</t>
  </si>
  <si>
    <t>1904201581</t>
  </si>
  <si>
    <t>15442106666 LUIS URREGO</t>
  </si>
  <si>
    <t>746299</t>
  </si>
  <si>
    <t>1904201587</t>
  </si>
  <si>
    <t>68271294740 LEDYS CARRILLO</t>
  </si>
  <si>
    <t>743014</t>
  </si>
  <si>
    <t>1904201593</t>
  </si>
  <si>
    <t>15442107793 MARIA PERES</t>
  </si>
  <si>
    <t>740794</t>
  </si>
  <si>
    <t>1904201601</t>
  </si>
  <si>
    <t>68190353239 LUCAS MACHUCA</t>
  </si>
  <si>
    <t>728163</t>
  </si>
  <si>
    <t>2905100203</t>
  </si>
  <si>
    <t>1904201607</t>
  </si>
  <si>
    <t>15480088014 JOHN GALICIA</t>
  </si>
  <si>
    <t>728011</t>
  </si>
  <si>
    <t>1904201617</t>
  </si>
  <si>
    <t>54405402519 WILBER MONROY</t>
  </si>
  <si>
    <t>724283</t>
  </si>
  <si>
    <t>NORTE DE SANTANDER</t>
  </si>
  <si>
    <t>10110851619</t>
  </si>
  <si>
    <t>1901555024</t>
  </si>
  <si>
    <t>15442095260 YOJAN ESTIVEN MONROY BENITEZ</t>
  </si>
  <si>
    <t>712223</t>
  </si>
  <si>
    <t>1544217011</t>
  </si>
  <si>
    <t>101108516190</t>
  </si>
  <si>
    <t>1901667984</t>
  </si>
  <si>
    <t>68271035131 FREDY  GONZALEZ PINEDA</t>
  </si>
  <si>
    <t>708156</t>
  </si>
  <si>
    <t>6827117011</t>
  </si>
  <si>
    <t>GIRO EVENTO ABRIL 2020 BOYACÁ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</si>
</sst>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\ * #,##0_);_(&quot;$&quot;\ * \(#,##0\);_(&quot;$&quot;\ * &quot;-&quot;_);_(@_)"/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>
      <alignment horizontal="right"/>
    </xf>
  </cellStyleXfs>
  <cellXfs count="77">
    <xf numFmtId="0" fontId="0" fillId="0" borderId="0" xfId="0"/>
    <xf numFmtId="41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1" fontId="2" fillId="0" borderId="0" xfId="0" applyNumberFormat="1" applyFont="1"/>
    <xf numFmtId="0" fontId="2" fillId="0" borderId="1" xfId="0" applyFont="1" applyBorder="1"/>
    <xf numFmtId="41" fontId="2" fillId="0" borderId="1" xfId="0" applyNumberFormat="1" applyFont="1" applyBorder="1"/>
    <xf numFmtId="0" fontId="1" fillId="0" borderId="1" xfId="0" applyFont="1" applyBorder="1"/>
    <xf numFmtId="41" fontId="1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4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2" fontId="3" fillId="0" borderId="1" xfId="0" applyNumberFormat="1" applyFont="1" applyBorder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42" fontId="5" fillId="4" borderId="0" xfId="0" applyNumberFormat="1" applyFont="1" applyFill="1" applyAlignment="1">
      <alignment horizontal="center"/>
    </xf>
    <xf numFmtId="0" fontId="5" fillId="4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2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2" fontId="4" fillId="0" borderId="0" xfId="0" applyNumberFormat="1" applyFont="1"/>
    <xf numFmtId="41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1" fontId="5" fillId="0" borderId="0" xfId="0" applyNumberFormat="1" applyFont="1"/>
    <xf numFmtId="0" fontId="2" fillId="0" borderId="4" xfId="0" applyFont="1" applyBorder="1"/>
    <xf numFmtId="41" fontId="2" fillId="0" borderId="4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41" fontId="8" fillId="0" borderId="1" xfId="0" applyNumberFormat="1" applyFont="1" applyBorder="1"/>
    <xf numFmtId="0" fontId="8" fillId="0" borderId="4" xfId="0" applyFont="1" applyBorder="1"/>
    <xf numFmtId="41" fontId="8" fillId="0" borderId="4" xfId="0" applyNumberFormat="1" applyFont="1" applyBorder="1"/>
    <xf numFmtId="41" fontId="2" fillId="0" borderId="4" xfId="0" applyNumberFormat="1" applyFont="1" applyBorder="1" applyAlignment="1">
      <alignment horizontal="center"/>
    </xf>
    <xf numFmtId="1" fontId="1" fillId="0" borderId="1" xfId="0" applyNumberFormat="1" applyFont="1" applyBorder="1"/>
    <xf numFmtId="1" fontId="2" fillId="0" borderId="0" xfId="0" applyNumberFormat="1" applyFont="1" applyAlignment="1">
      <alignment horizontal="center"/>
    </xf>
    <xf numFmtId="0" fontId="7" fillId="5" borderId="5" xfId="0" applyFont="1" applyFill="1" applyBorder="1"/>
    <xf numFmtId="0" fontId="7" fillId="0" borderId="0" xfId="0" applyFont="1"/>
    <xf numFmtId="1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/>
    <xf numFmtId="1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1" fontId="5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/>
    <xf numFmtId="41" fontId="5" fillId="0" borderId="5" xfId="0" applyNumberFormat="1" applyFont="1" applyBorder="1"/>
    <xf numFmtId="22" fontId="0" fillId="0" borderId="0" xfId="0" applyNumberFormat="1"/>
    <xf numFmtId="41" fontId="2" fillId="0" borderId="5" xfId="0" applyNumberFormat="1" applyFont="1" applyBorder="1" applyAlignment="1">
      <alignment horizontal="left"/>
    </xf>
    <xf numFmtId="0" fontId="0" fillId="0" borderId="5" xfId="0" applyBorder="1"/>
    <xf numFmtId="14" fontId="0" fillId="0" borderId="5" xfId="0" applyNumberFormat="1" applyBorder="1"/>
    <xf numFmtId="165" fontId="9" fillId="0" borderId="5" xfId="3" applyNumberFormat="1" applyFont="1" applyBorder="1"/>
    <xf numFmtId="41" fontId="1" fillId="0" borderId="5" xfId="0" applyNumberFormat="1" applyFont="1" applyBorder="1"/>
    <xf numFmtId="0" fontId="1" fillId="6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0" borderId="0" xfId="0" applyFont="1"/>
    <xf numFmtId="165" fontId="9" fillId="0" borderId="0" xfId="3" applyNumberFormat="1" applyFont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 wrapText="1"/>
    </xf>
    <xf numFmtId="0" fontId="7" fillId="0" borderId="5" xfId="4" applyBorder="1">
      <alignment horizontal="right"/>
    </xf>
    <xf numFmtId="165" fontId="7" fillId="0" borderId="5" xfId="3" applyNumberFormat="1" applyFont="1" applyBorder="1" applyAlignment="1">
      <alignment horizontal="right"/>
    </xf>
    <xf numFmtId="43" fontId="11" fillId="0" borderId="5" xfId="3" applyFont="1" applyBorder="1"/>
    <xf numFmtId="43" fontId="7" fillId="0" borderId="5" xfId="3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41" fontId="0" fillId="0" borderId="0" xfId="0" applyNumberFormat="1"/>
  </cellXfs>
  <cellStyles count="5">
    <cellStyle name="Decimal" xfId="4" xr:uid="{1A90CB82-D8B9-425C-A7BD-01B98F90C92A}"/>
    <cellStyle name="Excel Built-in Normal" xfId="2" xr:uid="{FEAD7595-BA08-478F-B751-377DB77EF33F}"/>
    <cellStyle name="Excel Built-in Normal 1" xfId="1" xr:uid="{415A6882-2E43-4BC3-9D04-44747B12C90A}"/>
    <cellStyle name="Millares" xfId="3" builtinId="3"/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CA64-60F0-48F7-82B6-2CD7C6C23AB7}">
  <dimension ref="A1:AF2"/>
  <sheetViews>
    <sheetView workbookViewId="0">
      <selection activeCell="C2" sqref="C2"/>
    </sheetView>
  </sheetViews>
  <sheetFormatPr baseColWidth="10" defaultRowHeight="15" x14ac:dyDescent="0.25"/>
  <cols>
    <col min="1" max="1" width="33.5703125" style="17" bestFit="1" customWidth="1"/>
    <col min="2" max="2" width="11.42578125" style="17"/>
    <col min="3" max="3" width="30.7109375" style="17" bestFit="1" customWidth="1"/>
    <col min="4" max="4" width="23.140625" style="18" bestFit="1" customWidth="1"/>
    <col min="5" max="5" width="32.42578125" style="17" bestFit="1" customWidth="1"/>
    <col min="6" max="6" width="28.5703125" style="17" bestFit="1" customWidth="1"/>
    <col min="7" max="7" width="32.42578125" style="17" bestFit="1" customWidth="1"/>
    <col min="8" max="8" width="28.42578125" style="17" bestFit="1" customWidth="1"/>
    <col min="9" max="9" width="23.5703125" style="17" bestFit="1" customWidth="1"/>
    <col min="10" max="10" width="30.140625" style="17" bestFit="1" customWidth="1"/>
    <col min="11" max="11" width="25.85546875" style="19" bestFit="1" customWidth="1"/>
    <col min="12" max="12" width="20" style="17" bestFit="1" customWidth="1"/>
    <col min="13" max="13" width="32.85546875" style="21" bestFit="1" customWidth="1"/>
    <col min="14" max="14" width="32.85546875" style="21" customWidth="1"/>
    <col min="15" max="15" width="28.7109375" style="19" bestFit="1" customWidth="1"/>
    <col min="16" max="16" width="35.5703125" style="19" bestFit="1" customWidth="1"/>
    <col min="17" max="17" width="33.85546875" style="19" bestFit="1" customWidth="1"/>
    <col min="18" max="18" width="22.42578125" style="19" bestFit="1" customWidth="1"/>
    <col min="19" max="19" width="35.42578125" style="19" bestFit="1" customWidth="1"/>
    <col min="20" max="20" width="55.7109375" style="19" bestFit="1" customWidth="1"/>
    <col min="21" max="21" width="53.28515625" style="19" bestFit="1" customWidth="1"/>
    <col min="22" max="22" width="53.28515625" style="19" customWidth="1"/>
    <col min="23" max="23" width="38.140625" style="19" bestFit="1" customWidth="1"/>
    <col min="24" max="24" width="29.42578125" style="19" bestFit="1" customWidth="1"/>
    <col min="25" max="25" width="28.5703125" style="17" bestFit="1" customWidth="1"/>
    <col min="26" max="26" width="48.28515625" bestFit="1" customWidth="1"/>
    <col min="27" max="27" width="32.42578125" bestFit="1" customWidth="1"/>
    <col min="28" max="28" width="36.7109375" bestFit="1" customWidth="1"/>
    <col min="29" max="29" width="28.42578125" bestFit="1" customWidth="1"/>
    <col min="30" max="30" width="44.42578125" bestFit="1" customWidth="1"/>
  </cols>
  <sheetData>
    <row r="1" spans="1:32" s="16" customFormat="1" x14ac:dyDescent="0.25">
      <c r="A1" s="13" t="s">
        <v>32</v>
      </c>
      <c r="B1" s="13" t="s">
        <v>33</v>
      </c>
      <c r="C1" s="13" t="s">
        <v>34</v>
      </c>
      <c r="D1" s="14" t="s">
        <v>35</v>
      </c>
      <c r="E1" s="13" t="s">
        <v>36</v>
      </c>
      <c r="F1" s="13" t="s">
        <v>37</v>
      </c>
      <c r="G1" s="13" t="s">
        <v>38</v>
      </c>
      <c r="H1" s="13" t="s">
        <v>39</v>
      </c>
      <c r="I1" s="13" t="s">
        <v>40</v>
      </c>
      <c r="J1" s="13" t="s">
        <v>41</v>
      </c>
      <c r="K1" s="15" t="s">
        <v>42</v>
      </c>
      <c r="L1" s="13" t="s">
        <v>43</v>
      </c>
      <c r="M1" s="13" t="s">
        <v>11</v>
      </c>
      <c r="N1" s="13" t="s">
        <v>44</v>
      </c>
      <c r="O1" s="15" t="s">
        <v>45</v>
      </c>
      <c r="P1" s="15" t="s">
        <v>13</v>
      </c>
      <c r="Q1" s="15" t="s">
        <v>46</v>
      </c>
      <c r="R1" s="15" t="s">
        <v>14</v>
      </c>
      <c r="S1" s="15" t="s">
        <v>47</v>
      </c>
      <c r="T1" s="15" t="s">
        <v>48</v>
      </c>
      <c r="U1" s="15" t="s">
        <v>16</v>
      </c>
      <c r="V1" s="15" t="s">
        <v>49</v>
      </c>
      <c r="W1" s="15" t="s">
        <v>50</v>
      </c>
      <c r="X1" s="15" t="s">
        <v>51</v>
      </c>
      <c r="Y1" s="13" t="s">
        <v>52</v>
      </c>
      <c r="Z1" s="16" t="s">
        <v>53</v>
      </c>
      <c r="AA1" s="13" t="s">
        <v>54</v>
      </c>
      <c r="AB1" s="16" t="s">
        <v>55</v>
      </c>
      <c r="AC1" s="13" t="s">
        <v>56</v>
      </c>
      <c r="AD1" s="16" t="s">
        <v>57</v>
      </c>
      <c r="AE1" s="13" t="s">
        <v>58</v>
      </c>
      <c r="AF1" s="16" t="s">
        <v>59</v>
      </c>
    </row>
    <row r="2" spans="1:32" x14ac:dyDescent="0.25">
      <c r="A2" s="17" t="s">
        <v>92</v>
      </c>
      <c r="B2" s="17" t="s">
        <v>93</v>
      </c>
      <c r="C2" s="17" t="s">
        <v>89</v>
      </c>
      <c r="D2" s="18">
        <v>43978</v>
      </c>
      <c r="E2" s="17" t="s">
        <v>60</v>
      </c>
      <c r="F2" s="17" t="s">
        <v>61</v>
      </c>
      <c r="G2" s="17" t="s">
        <v>60</v>
      </c>
      <c r="H2" s="17" t="s">
        <v>94</v>
      </c>
      <c r="J2" s="17" t="str">
        <f>LOWER(C2)</f>
        <v>31 de marzo de 2020</v>
      </c>
      <c r="K2" s="19">
        <f>'RESUMEN 820002916'!C4</f>
        <v>721190</v>
      </c>
      <c r="L2" s="17" t="s">
        <v>95</v>
      </c>
      <c r="M2" s="20">
        <f>'RESUMEN 820002916'!C6</f>
        <v>365815</v>
      </c>
      <c r="N2" s="20">
        <f>K2-M2</f>
        <v>355375</v>
      </c>
      <c r="O2" s="19">
        <f>'RESUMEN 820002916'!C7</f>
        <v>277370</v>
      </c>
      <c r="P2" s="19">
        <f>'RESUMEN 820002916'!C8</f>
        <v>0</v>
      </c>
      <c r="Q2" s="19">
        <f>'RESUMEN 820002916'!C9</f>
        <v>0</v>
      </c>
      <c r="R2" s="19">
        <f>'RESUMEN 820002916'!C10</f>
        <v>0</v>
      </c>
      <c r="S2" s="19">
        <f>'RESUMEN 820002916'!C11</f>
        <v>0</v>
      </c>
      <c r="T2" s="19">
        <v>0</v>
      </c>
      <c r="U2" s="19">
        <f>'RESUMEN 820002916'!C12</f>
        <v>0</v>
      </c>
      <c r="V2" s="19">
        <v>0</v>
      </c>
      <c r="W2" s="19">
        <f>'RESUMEN 820002916'!C13</f>
        <v>78005</v>
      </c>
      <c r="X2" s="19">
        <f>'RESUMEN 820002916'!C14</f>
        <v>0</v>
      </c>
      <c r="Y2" s="17" t="s">
        <v>61</v>
      </c>
      <c r="Z2" t="s">
        <v>62</v>
      </c>
      <c r="AA2" s="17" t="s">
        <v>60</v>
      </c>
      <c r="AB2" s="17" t="s">
        <v>63</v>
      </c>
      <c r="AC2" s="17" t="str">
        <f>H2</f>
        <v>YEIMY SALAZAR</v>
      </c>
      <c r="AD2" s="17" t="s">
        <v>96</v>
      </c>
      <c r="AE2" s="17">
        <f>I2</f>
        <v>0</v>
      </c>
      <c r="AF2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2567-E171-457D-86BE-054F1DE03006}">
  <dimension ref="B2:J18"/>
  <sheetViews>
    <sheetView tabSelected="1" topLeftCell="A2" workbookViewId="0">
      <selection activeCell="H21" sqref="H21"/>
    </sheetView>
  </sheetViews>
  <sheetFormatPr baseColWidth="10" defaultRowHeight="15" x14ac:dyDescent="0.25"/>
  <sheetData>
    <row r="2" spans="2:10" ht="12" customHeight="1" x14ac:dyDescent="0.35">
      <c r="F2" s="65" t="s">
        <v>132</v>
      </c>
      <c r="I2" s="66"/>
    </row>
    <row r="3" spans="2:10" ht="12" customHeight="1" x14ac:dyDescent="0.25">
      <c r="I3" s="66"/>
    </row>
    <row r="4" spans="2:10" ht="12" customHeight="1" x14ac:dyDescent="0.25">
      <c r="B4" s="67"/>
      <c r="C4" s="67"/>
      <c r="D4" s="68" t="s">
        <v>133</v>
      </c>
      <c r="E4" s="68"/>
      <c r="F4" s="68"/>
      <c r="G4" s="68"/>
      <c r="H4" s="68"/>
      <c r="I4" s="57"/>
      <c r="J4" s="55"/>
    </row>
    <row r="5" spans="2:10" ht="12" customHeight="1" x14ac:dyDescent="0.25">
      <c r="B5" s="69" t="s">
        <v>134</v>
      </c>
      <c r="C5" s="69" t="s">
        <v>135</v>
      </c>
      <c r="D5" s="69" t="s">
        <v>136</v>
      </c>
      <c r="E5" s="69" t="s">
        <v>137</v>
      </c>
      <c r="F5" s="69" t="s">
        <v>138</v>
      </c>
      <c r="G5" s="69" t="s">
        <v>139</v>
      </c>
      <c r="H5" s="69" t="s">
        <v>140</v>
      </c>
      <c r="I5" s="70" t="s">
        <v>141</v>
      </c>
      <c r="J5" s="69" t="s">
        <v>142</v>
      </c>
    </row>
    <row r="6" spans="2:10" ht="12" customHeight="1" x14ac:dyDescent="0.25">
      <c r="B6" s="55" t="s">
        <v>143</v>
      </c>
      <c r="C6" s="55">
        <v>1443</v>
      </c>
      <c r="D6" s="71">
        <v>749435</v>
      </c>
      <c r="E6" s="56">
        <v>43817</v>
      </c>
      <c r="F6" s="72">
        <v>59200</v>
      </c>
      <c r="G6" s="73"/>
      <c r="H6" s="55"/>
      <c r="I6" s="72">
        <v>59200</v>
      </c>
      <c r="J6" s="73"/>
    </row>
    <row r="7" spans="2:10" ht="12" customHeight="1" x14ac:dyDescent="0.25">
      <c r="B7" s="55" t="s">
        <v>143</v>
      </c>
      <c r="C7" s="55">
        <v>1443</v>
      </c>
      <c r="D7" s="71">
        <v>746299</v>
      </c>
      <c r="E7" s="56">
        <v>43817</v>
      </c>
      <c r="F7" s="72">
        <v>73200</v>
      </c>
      <c r="G7" s="73"/>
      <c r="H7" s="55"/>
      <c r="I7" s="72">
        <v>73200</v>
      </c>
      <c r="J7" s="73"/>
    </row>
    <row r="8" spans="2:10" ht="12" customHeight="1" x14ac:dyDescent="0.25">
      <c r="B8" s="55" t="s">
        <v>143</v>
      </c>
      <c r="C8" s="55">
        <v>1443</v>
      </c>
      <c r="D8" s="71">
        <v>746264</v>
      </c>
      <c r="E8" s="56">
        <v>43817</v>
      </c>
      <c r="F8" s="72">
        <v>90910</v>
      </c>
      <c r="G8" s="73"/>
      <c r="H8" s="55"/>
      <c r="I8" s="72">
        <v>90910</v>
      </c>
      <c r="J8" s="73"/>
    </row>
    <row r="9" spans="2:10" ht="12" customHeight="1" x14ac:dyDescent="0.25">
      <c r="B9" s="55" t="s">
        <v>143</v>
      </c>
      <c r="C9" s="55">
        <v>1443</v>
      </c>
      <c r="D9" s="71">
        <v>743014</v>
      </c>
      <c r="E9" s="56">
        <v>43817</v>
      </c>
      <c r="F9" s="72">
        <v>62700</v>
      </c>
      <c r="G9" s="73"/>
      <c r="H9" s="55"/>
      <c r="I9" s="72">
        <v>62700</v>
      </c>
      <c r="J9" s="73"/>
    </row>
    <row r="10" spans="2:10" ht="12" customHeight="1" x14ac:dyDescent="0.25">
      <c r="B10" s="55" t="s">
        <v>143</v>
      </c>
      <c r="C10" s="55">
        <v>1443</v>
      </c>
      <c r="D10" s="71">
        <v>740794</v>
      </c>
      <c r="E10" s="56">
        <v>43817</v>
      </c>
      <c r="F10" s="72">
        <v>61800</v>
      </c>
      <c r="G10" s="73"/>
      <c r="H10" s="55"/>
      <c r="I10" s="72">
        <v>61800</v>
      </c>
      <c r="J10" s="73"/>
    </row>
    <row r="11" spans="2:10" ht="12" customHeight="1" x14ac:dyDescent="0.25">
      <c r="B11" s="55" t="s">
        <v>143</v>
      </c>
      <c r="C11" s="55">
        <v>1443</v>
      </c>
      <c r="D11" s="71">
        <v>728163</v>
      </c>
      <c r="E11" s="56">
        <v>43817</v>
      </c>
      <c r="F11" s="72">
        <v>64800</v>
      </c>
      <c r="G11" s="73"/>
      <c r="H11" s="55"/>
      <c r="I11" s="72">
        <v>64800</v>
      </c>
      <c r="J11" s="73"/>
    </row>
    <row r="12" spans="2:10" ht="12" customHeight="1" x14ac:dyDescent="0.25">
      <c r="B12" s="55" t="s">
        <v>143</v>
      </c>
      <c r="C12" s="55">
        <v>1443</v>
      </c>
      <c r="D12" s="71">
        <v>728011</v>
      </c>
      <c r="E12" s="56">
        <v>43817</v>
      </c>
      <c r="F12" s="72">
        <v>57420</v>
      </c>
      <c r="G12" s="73"/>
      <c r="H12" s="55"/>
      <c r="I12" s="72">
        <v>57420</v>
      </c>
      <c r="J12" s="73"/>
    </row>
    <row r="13" spans="2:10" ht="12" customHeight="1" x14ac:dyDescent="0.25">
      <c r="B13" s="55" t="s">
        <v>143</v>
      </c>
      <c r="C13" s="55">
        <v>1443</v>
      </c>
      <c r="D13" s="71">
        <v>724283</v>
      </c>
      <c r="E13" s="56">
        <v>43817</v>
      </c>
      <c r="F13" s="72">
        <v>64700</v>
      </c>
      <c r="G13" s="73"/>
      <c r="H13" s="55"/>
      <c r="I13" s="72">
        <v>64700</v>
      </c>
      <c r="J13" s="73"/>
    </row>
    <row r="14" spans="2:10" ht="12" customHeight="1" x14ac:dyDescent="0.25">
      <c r="B14" s="55" t="s">
        <v>143</v>
      </c>
      <c r="C14" s="55">
        <v>1443</v>
      </c>
      <c r="D14" s="71">
        <v>716140</v>
      </c>
      <c r="E14" s="56">
        <v>43817</v>
      </c>
      <c r="F14" s="72">
        <v>121360</v>
      </c>
      <c r="G14" s="73"/>
      <c r="H14" s="55"/>
      <c r="I14" s="72">
        <v>121360</v>
      </c>
      <c r="J14" s="73"/>
    </row>
    <row r="15" spans="2:10" ht="12" customHeight="1" x14ac:dyDescent="0.25">
      <c r="B15" s="55" t="s">
        <v>143</v>
      </c>
      <c r="C15" s="55">
        <v>1760</v>
      </c>
      <c r="D15" s="71">
        <v>723641</v>
      </c>
      <c r="E15" s="56">
        <v>43878</v>
      </c>
      <c r="F15" s="72">
        <v>65100</v>
      </c>
      <c r="G15" s="73"/>
      <c r="H15" s="55"/>
      <c r="I15" s="72">
        <v>65100</v>
      </c>
      <c r="J15" s="73"/>
    </row>
    <row r="16" spans="2:10" ht="12" customHeight="1" x14ac:dyDescent="0.25">
      <c r="B16" s="55"/>
      <c r="C16" s="55"/>
      <c r="D16" s="71"/>
      <c r="E16" s="56"/>
      <c r="F16" s="74"/>
      <c r="G16" s="73"/>
      <c r="H16" s="55"/>
      <c r="I16" s="72"/>
      <c r="J16" s="73"/>
    </row>
    <row r="17" spans="2:10" ht="12" customHeight="1" x14ac:dyDescent="0.25">
      <c r="B17" s="55"/>
      <c r="C17" s="55"/>
      <c r="D17" s="71"/>
      <c r="E17" s="56"/>
      <c r="F17" s="74"/>
      <c r="G17" s="73"/>
      <c r="H17" s="55"/>
      <c r="I17" s="72"/>
      <c r="J17" s="73"/>
    </row>
    <row r="18" spans="2:10" ht="12" customHeight="1" x14ac:dyDescent="0.25">
      <c r="B18" s="75" t="s">
        <v>144</v>
      </c>
      <c r="C18" s="55"/>
      <c r="D18" s="71"/>
      <c r="E18" s="56"/>
      <c r="F18" s="74"/>
      <c r="G18" s="73"/>
      <c r="H18" s="55"/>
      <c r="I18" s="72">
        <f>SUM(I6:I17)</f>
        <v>721190</v>
      </c>
      <c r="J18" s="73"/>
    </row>
  </sheetData>
  <mergeCells count="1">
    <mergeCell ref="D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FA2-0333-4C9F-A0D7-636868AFB720}">
  <sheetPr>
    <tabColor rgb="FF92D050"/>
  </sheetPr>
  <dimension ref="A1:Q15"/>
  <sheetViews>
    <sheetView zoomScale="85" zoomScaleNormal="85" workbookViewId="0">
      <pane ySplit="1" topLeftCell="A2" activePane="bottomLeft" state="frozen"/>
      <selection pane="bottomLeft" activeCell="L16" sqref="L16"/>
    </sheetView>
  </sheetViews>
  <sheetFormatPr baseColWidth="10" defaultRowHeight="12.75" x14ac:dyDescent="0.2"/>
  <cols>
    <col min="1" max="1" width="10.42578125" style="2" customWidth="1"/>
    <col min="2" max="2" width="13.7109375" style="3" bestFit="1" customWidth="1"/>
    <col min="3" max="3" width="12" style="3" bestFit="1" customWidth="1"/>
    <col min="4" max="4" width="12.42578125" style="2" customWidth="1"/>
    <col min="5" max="6" width="12.42578125" style="3" customWidth="1"/>
    <col min="7" max="7" width="12.140625" style="3" customWidth="1"/>
    <col min="8" max="8" width="11.42578125" style="3"/>
    <col min="9" max="9" width="13" style="3" customWidth="1"/>
    <col min="10" max="12" width="11.42578125" style="3"/>
    <col min="13" max="13" width="17.42578125" style="3" bestFit="1" customWidth="1"/>
    <col min="14" max="14" width="18" style="36" customWidth="1"/>
    <col min="15" max="15" width="11.42578125" style="2"/>
    <col min="16" max="16" width="12.42578125" style="3" customWidth="1"/>
    <col min="17" max="16384" width="11.42578125" style="2"/>
  </cols>
  <sheetData>
    <row r="1" spans="1:17" s="46" customFormat="1" ht="36" customHeight="1" x14ac:dyDescent="0.25">
      <c r="A1" s="28" t="s">
        <v>67</v>
      </c>
      <c r="B1" s="23" t="s">
        <v>68</v>
      </c>
      <c r="C1" s="23" t="s">
        <v>0</v>
      </c>
      <c r="D1" s="42"/>
      <c r="E1" s="43"/>
      <c r="F1" s="43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44" t="s">
        <v>8</v>
      </c>
      <c r="O1" s="47" t="s">
        <v>87</v>
      </c>
      <c r="P1" s="48" t="s">
        <v>9</v>
      </c>
      <c r="Q1" s="45" t="s">
        <v>10</v>
      </c>
    </row>
    <row r="2" spans="1:17" x14ac:dyDescent="0.2">
      <c r="A2" s="4">
        <v>749435</v>
      </c>
      <c r="B2" s="5">
        <v>59200</v>
      </c>
      <c r="C2" s="5">
        <v>59200</v>
      </c>
      <c r="D2" s="4">
        <f>VLOOKUP(A2,'CARTERA COOSALUD'!$A:$A,1,0)</f>
        <v>749435</v>
      </c>
      <c r="E2" s="5">
        <f>VLOOKUP(A2,'CARTERA COOSALUD'!$A:$G,7,0)</f>
        <v>59200</v>
      </c>
      <c r="F2" s="5">
        <f>C2-E2</f>
        <v>0</v>
      </c>
      <c r="G2" s="5">
        <v>59200</v>
      </c>
      <c r="H2" s="5"/>
      <c r="I2" s="5"/>
      <c r="J2" s="5"/>
      <c r="K2" s="5"/>
      <c r="L2" s="5"/>
      <c r="M2" s="5"/>
      <c r="N2" s="34"/>
      <c r="O2" s="4"/>
      <c r="P2" s="5">
        <f>C2-SUM(G2:M2)</f>
        <v>0</v>
      </c>
      <c r="Q2" s="4" t="s">
        <v>86</v>
      </c>
    </row>
    <row r="3" spans="1:17" x14ac:dyDescent="0.2">
      <c r="A3" s="4">
        <v>746299</v>
      </c>
      <c r="B3" s="5">
        <v>73200</v>
      </c>
      <c r="C3" s="5">
        <v>73200</v>
      </c>
      <c r="D3" s="4">
        <f>VLOOKUP(A3,'CARTERA COOSALUD'!$A:$A,1,0)</f>
        <v>746299</v>
      </c>
      <c r="E3" s="5">
        <f>VLOOKUP(A3,'CARTERA COOSALUD'!$A:$G,7,0)</f>
        <v>73200</v>
      </c>
      <c r="F3" s="5">
        <f t="shared" ref="F3:F11" si="0">C3-E3</f>
        <v>0</v>
      </c>
      <c r="G3" s="5">
        <v>73200</v>
      </c>
      <c r="H3" s="5"/>
      <c r="I3" s="5"/>
      <c r="J3" s="5"/>
      <c r="K3" s="5"/>
      <c r="L3" s="5"/>
      <c r="M3" s="5"/>
      <c r="N3" s="34"/>
      <c r="O3" s="4"/>
      <c r="P3" s="5">
        <f t="shared" ref="P3:P11" si="1">C3-SUM(G3:M3)</f>
        <v>0</v>
      </c>
      <c r="Q3" s="4" t="s">
        <v>86</v>
      </c>
    </row>
    <row r="4" spans="1:17" s="29" customFormat="1" x14ac:dyDescent="0.2">
      <c r="A4" s="30">
        <v>746264</v>
      </c>
      <c r="B4" s="31">
        <v>90910</v>
      </c>
      <c r="C4" s="31">
        <v>90910</v>
      </c>
      <c r="D4" s="30" t="e">
        <f>VLOOKUP(A4,'CARTERA COOSALUD'!$A:$A,1,0)</f>
        <v>#N/A</v>
      </c>
      <c r="E4" s="31" t="e">
        <f>VLOOKUP(A4,'CARTERA COOSALUD'!$A:$G,7,0)</f>
        <v>#N/A</v>
      </c>
      <c r="F4" s="31" t="e">
        <f t="shared" si="0"/>
        <v>#N/A</v>
      </c>
      <c r="G4" s="31"/>
      <c r="H4" s="31">
        <v>90910</v>
      </c>
      <c r="I4" s="31"/>
      <c r="J4" s="31"/>
      <c r="K4" s="31"/>
      <c r="L4" s="31"/>
      <c r="M4" s="31"/>
      <c r="N4" s="31" t="s">
        <v>104</v>
      </c>
      <c r="O4" s="30" t="s">
        <v>105</v>
      </c>
      <c r="P4" s="31">
        <f t="shared" si="1"/>
        <v>0</v>
      </c>
      <c r="Q4" s="30"/>
    </row>
    <row r="5" spans="1:17" x14ac:dyDescent="0.2">
      <c r="A5" s="4">
        <v>743014</v>
      </c>
      <c r="B5" s="5">
        <v>62700</v>
      </c>
      <c r="C5" s="5">
        <v>62700</v>
      </c>
      <c r="D5" s="4">
        <f>VLOOKUP(A5,'CARTERA COOSALUD'!$A:$A,1,0)</f>
        <v>743014</v>
      </c>
      <c r="E5" s="5">
        <f>VLOOKUP(A5,'CARTERA COOSALUD'!$A:$G,7,0)</f>
        <v>62700</v>
      </c>
      <c r="F5" s="5">
        <f t="shared" si="0"/>
        <v>0</v>
      </c>
      <c r="G5" s="5">
        <v>62700</v>
      </c>
      <c r="H5" s="5"/>
      <c r="I5" s="5"/>
      <c r="J5" s="5"/>
      <c r="K5" s="5"/>
      <c r="L5" s="5"/>
      <c r="M5" s="5"/>
      <c r="N5" s="5"/>
      <c r="O5" s="4"/>
      <c r="P5" s="5">
        <f t="shared" si="1"/>
        <v>0</v>
      </c>
      <c r="Q5" s="4" t="s">
        <v>69</v>
      </c>
    </row>
    <row r="6" spans="1:17" x14ac:dyDescent="0.2">
      <c r="A6" s="4">
        <v>740794</v>
      </c>
      <c r="B6" s="5">
        <v>61800</v>
      </c>
      <c r="C6" s="5">
        <v>61800</v>
      </c>
      <c r="D6" s="4">
        <f>VLOOKUP(A6,'CARTERA COOSALUD'!$A:$A,1,0)</f>
        <v>740794</v>
      </c>
      <c r="E6" s="5">
        <f>VLOOKUP(A6,'CARTERA COOSALUD'!$A:$G,7,0)</f>
        <v>61800</v>
      </c>
      <c r="F6" s="5">
        <f t="shared" si="0"/>
        <v>0</v>
      </c>
      <c r="G6" s="5">
        <v>61800</v>
      </c>
      <c r="H6" s="5"/>
      <c r="I6" s="5"/>
      <c r="J6" s="5"/>
      <c r="K6" s="5"/>
      <c r="L6" s="5"/>
      <c r="M6" s="5"/>
      <c r="N6" s="54"/>
      <c r="O6" s="4"/>
      <c r="P6" s="5">
        <f t="shared" si="1"/>
        <v>0</v>
      </c>
      <c r="Q6" s="4" t="s">
        <v>86</v>
      </c>
    </row>
    <row r="7" spans="1:17" x14ac:dyDescent="0.2">
      <c r="A7" s="26">
        <v>728163</v>
      </c>
      <c r="B7" s="27">
        <v>64800</v>
      </c>
      <c r="C7" s="27">
        <v>64800</v>
      </c>
      <c r="D7" s="4">
        <f>VLOOKUP(A7,'CARTERA COOSALUD'!$A:$A,1,0)</f>
        <v>728163</v>
      </c>
      <c r="E7" s="5">
        <f>VLOOKUP(A7,'CARTERA COOSALUD'!$A:$G,7,0)</f>
        <v>64800</v>
      </c>
      <c r="F7" s="5">
        <f t="shared" si="0"/>
        <v>0</v>
      </c>
      <c r="G7" s="5">
        <v>64800</v>
      </c>
      <c r="H7" s="5"/>
      <c r="I7" s="5"/>
      <c r="J7" s="27"/>
      <c r="K7" s="5"/>
      <c r="L7" s="27"/>
      <c r="M7" s="5"/>
      <c r="N7" s="54"/>
      <c r="O7" s="4"/>
      <c r="P7" s="5">
        <f t="shared" si="1"/>
        <v>0</v>
      </c>
      <c r="Q7" s="4" t="s">
        <v>69</v>
      </c>
    </row>
    <row r="8" spans="1:17" x14ac:dyDescent="0.2">
      <c r="A8" s="26">
        <v>728011</v>
      </c>
      <c r="B8" s="27">
        <v>57420</v>
      </c>
      <c r="C8" s="27">
        <v>57420</v>
      </c>
      <c r="D8" s="4">
        <f>VLOOKUP(A8,'CARTERA COOSALUD'!$A:$A,1,0)</f>
        <v>728011</v>
      </c>
      <c r="E8" s="5">
        <f>VLOOKUP(A8,'CARTERA COOSALUD'!$A:$G,7,0)</f>
        <v>57420</v>
      </c>
      <c r="F8" s="5">
        <f t="shared" si="0"/>
        <v>0</v>
      </c>
      <c r="G8" s="5">
        <v>57420</v>
      </c>
      <c r="H8" s="5"/>
      <c r="I8" s="5"/>
      <c r="J8" s="27"/>
      <c r="K8" s="5"/>
      <c r="L8" s="27"/>
      <c r="M8" s="5"/>
      <c r="N8" s="54"/>
      <c r="O8" s="4"/>
      <c r="P8" s="5">
        <f t="shared" si="1"/>
        <v>0</v>
      </c>
      <c r="Q8" s="4" t="s">
        <v>86</v>
      </c>
    </row>
    <row r="9" spans="1:17" x14ac:dyDescent="0.2">
      <c r="A9" s="26">
        <v>724283</v>
      </c>
      <c r="B9" s="27">
        <v>64700</v>
      </c>
      <c r="C9" s="27">
        <v>64700</v>
      </c>
      <c r="D9" s="4">
        <f>VLOOKUP(A9,'CARTERA COOSALUD'!$A:$A,1,0)</f>
        <v>724283</v>
      </c>
      <c r="E9" s="5">
        <f>VLOOKUP(A9,'CARTERA COOSALUD'!$A:$G,7,0)</f>
        <v>64700</v>
      </c>
      <c r="F9" s="5">
        <f t="shared" si="0"/>
        <v>0</v>
      </c>
      <c r="G9" s="5">
        <v>64700</v>
      </c>
      <c r="H9" s="5"/>
      <c r="I9" s="5"/>
      <c r="J9" s="27"/>
      <c r="K9" s="5"/>
      <c r="L9" s="27"/>
      <c r="M9" s="5"/>
      <c r="N9" s="54"/>
      <c r="O9" s="4"/>
      <c r="P9" s="5">
        <f t="shared" si="1"/>
        <v>0</v>
      </c>
      <c r="Q9" s="4" t="s">
        <v>168</v>
      </c>
    </row>
    <row r="10" spans="1:17" s="29" customFormat="1" x14ac:dyDescent="0.2">
      <c r="A10" s="32">
        <v>716140</v>
      </c>
      <c r="B10" s="33">
        <v>121360</v>
      </c>
      <c r="C10" s="33">
        <v>121360</v>
      </c>
      <c r="D10" s="30" t="e">
        <f>VLOOKUP(A10,'CARTERA COOSALUD'!$A:$A,1,0)</f>
        <v>#N/A</v>
      </c>
      <c r="E10" s="31" t="e">
        <f>VLOOKUP(A10,'CARTERA COOSALUD'!$A:$G,7,0)</f>
        <v>#N/A</v>
      </c>
      <c r="F10" s="31" t="e">
        <f t="shared" si="0"/>
        <v>#N/A</v>
      </c>
      <c r="G10" s="31"/>
      <c r="H10" s="31">
        <v>121360</v>
      </c>
      <c r="I10" s="31"/>
      <c r="J10" s="33"/>
      <c r="K10" s="31"/>
      <c r="L10" s="33"/>
      <c r="M10" s="31"/>
      <c r="N10" s="31" t="s">
        <v>114</v>
      </c>
      <c r="O10" s="30" t="s">
        <v>115</v>
      </c>
      <c r="P10" s="31">
        <f t="shared" si="1"/>
        <v>0</v>
      </c>
      <c r="Q10" s="30"/>
    </row>
    <row r="11" spans="1:17" s="29" customFormat="1" x14ac:dyDescent="0.2">
      <c r="A11" s="32">
        <v>723641</v>
      </c>
      <c r="B11" s="33">
        <v>65100</v>
      </c>
      <c r="C11" s="33">
        <v>65100</v>
      </c>
      <c r="D11" s="30" t="e">
        <f>VLOOKUP(A11,'CARTERA COOSALUD'!$A:$A,1,0)</f>
        <v>#N/A</v>
      </c>
      <c r="E11" s="31" t="e">
        <f>VLOOKUP(A11,'CARTERA COOSALUD'!$A:$G,7,0)</f>
        <v>#N/A</v>
      </c>
      <c r="F11" s="31" t="e">
        <f t="shared" si="0"/>
        <v>#N/A</v>
      </c>
      <c r="G11" s="31"/>
      <c r="H11" s="31">
        <v>65100</v>
      </c>
      <c r="I11" s="31"/>
      <c r="J11" s="33"/>
      <c r="K11" s="31"/>
      <c r="L11" s="33"/>
      <c r="M11" s="31"/>
      <c r="N11" s="31" t="s">
        <v>106</v>
      </c>
      <c r="O11" s="30" t="s">
        <v>107</v>
      </c>
      <c r="P11" s="31">
        <f t="shared" si="1"/>
        <v>0</v>
      </c>
      <c r="Q11" s="30"/>
    </row>
    <row r="12" spans="1:17" s="8" customFormat="1" x14ac:dyDescent="0.2">
      <c r="A12" s="6" t="s">
        <v>66</v>
      </c>
      <c r="B12" s="7">
        <f>SUM(B2:B11)</f>
        <v>721190</v>
      </c>
      <c r="C12" s="7">
        <f>SUM(C2:C11)</f>
        <v>721190</v>
      </c>
      <c r="D12" s="4"/>
      <c r="E12" s="5"/>
      <c r="F12" s="5"/>
      <c r="G12" s="7">
        <f t="shared" ref="G12:M12" si="2">SUM(G2:G11)</f>
        <v>443820</v>
      </c>
      <c r="H12" s="7">
        <f t="shared" si="2"/>
        <v>277370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35"/>
      <c r="O12" s="35"/>
      <c r="P12" s="7">
        <f t="shared" ref="P12" si="3">C12-SUM(G12:M12)</f>
        <v>0</v>
      </c>
      <c r="Q12" s="6"/>
    </row>
    <row r="13" spans="1:17" x14ac:dyDescent="0.2">
      <c r="D13" s="59" t="s">
        <v>91</v>
      </c>
      <c r="E13" s="59"/>
      <c r="F13" s="59"/>
      <c r="G13" s="59"/>
    </row>
    <row r="14" spans="1:17" x14ac:dyDescent="0.2">
      <c r="D14" s="60" t="s">
        <v>179</v>
      </c>
      <c r="E14" s="60"/>
      <c r="F14" s="60"/>
      <c r="G14" s="58">
        <v>78005</v>
      </c>
    </row>
    <row r="15" spans="1:17" x14ac:dyDescent="0.2">
      <c r="D15" s="60" t="s">
        <v>11</v>
      </c>
      <c r="E15" s="60"/>
      <c r="F15" s="60"/>
      <c r="G15" s="58">
        <f>G12-G14</f>
        <v>365815</v>
      </c>
    </row>
  </sheetData>
  <mergeCells count="3">
    <mergeCell ref="D13:G13"/>
    <mergeCell ref="D14:F14"/>
    <mergeCell ref="D15:F1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B937-0770-4ACB-B88F-EF54F17B6C5F}">
  <sheetPr>
    <tabColor rgb="FF92D050"/>
  </sheetPr>
  <dimension ref="B2:C15"/>
  <sheetViews>
    <sheetView workbookViewId="0">
      <selection activeCell="B2" sqref="B2:C14"/>
    </sheetView>
  </sheetViews>
  <sheetFormatPr baseColWidth="10" defaultRowHeight="15" x14ac:dyDescent="0.25"/>
  <cols>
    <col min="1" max="1" width="8.28515625" customWidth="1"/>
    <col min="2" max="2" width="58.5703125" customWidth="1"/>
    <col min="3" max="3" width="18.42578125" customWidth="1"/>
    <col min="258" max="258" width="40.7109375" customWidth="1"/>
    <col min="259" max="259" width="18.28515625" customWidth="1"/>
    <col min="514" max="514" width="40.7109375" customWidth="1"/>
    <col min="515" max="515" width="18.28515625" customWidth="1"/>
    <col min="770" max="770" width="40.7109375" customWidth="1"/>
    <col min="771" max="771" width="18.28515625" customWidth="1"/>
    <col min="1026" max="1026" width="40.7109375" customWidth="1"/>
    <col min="1027" max="1027" width="18.28515625" customWidth="1"/>
    <col min="1282" max="1282" width="40.7109375" customWidth="1"/>
    <col min="1283" max="1283" width="18.28515625" customWidth="1"/>
    <col min="1538" max="1538" width="40.7109375" customWidth="1"/>
    <col min="1539" max="1539" width="18.28515625" customWidth="1"/>
    <col min="1794" max="1794" width="40.7109375" customWidth="1"/>
    <col min="1795" max="1795" width="18.28515625" customWidth="1"/>
    <col min="2050" max="2050" width="40.7109375" customWidth="1"/>
    <col min="2051" max="2051" width="18.28515625" customWidth="1"/>
    <col min="2306" max="2306" width="40.7109375" customWidth="1"/>
    <col min="2307" max="2307" width="18.28515625" customWidth="1"/>
    <col min="2562" max="2562" width="40.7109375" customWidth="1"/>
    <col min="2563" max="2563" width="18.28515625" customWidth="1"/>
    <col min="2818" max="2818" width="40.7109375" customWidth="1"/>
    <col min="2819" max="2819" width="18.28515625" customWidth="1"/>
    <col min="3074" max="3074" width="40.7109375" customWidth="1"/>
    <col min="3075" max="3075" width="18.28515625" customWidth="1"/>
    <col min="3330" max="3330" width="40.7109375" customWidth="1"/>
    <col min="3331" max="3331" width="18.28515625" customWidth="1"/>
    <col min="3586" max="3586" width="40.7109375" customWidth="1"/>
    <col min="3587" max="3587" width="18.28515625" customWidth="1"/>
    <col min="3842" max="3842" width="40.7109375" customWidth="1"/>
    <col min="3843" max="3843" width="18.28515625" customWidth="1"/>
    <col min="4098" max="4098" width="40.7109375" customWidth="1"/>
    <col min="4099" max="4099" width="18.28515625" customWidth="1"/>
    <col min="4354" max="4354" width="40.7109375" customWidth="1"/>
    <col min="4355" max="4355" width="18.28515625" customWidth="1"/>
    <col min="4610" max="4610" width="40.7109375" customWidth="1"/>
    <col min="4611" max="4611" width="18.28515625" customWidth="1"/>
    <col min="4866" max="4866" width="40.7109375" customWidth="1"/>
    <col min="4867" max="4867" width="18.28515625" customWidth="1"/>
    <col min="5122" max="5122" width="40.7109375" customWidth="1"/>
    <col min="5123" max="5123" width="18.28515625" customWidth="1"/>
    <col min="5378" max="5378" width="40.7109375" customWidth="1"/>
    <col min="5379" max="5379" width="18.28515625" customWidth="1"/>
    <col min="5634" max="5634" width="40.7109375" customWidth="1"/>
    <col min="5635" max="5635" width="18.28515625" customWidth="1"/>
    <col min="5890" max="5890" width="40.7109375" customWidth="1"/>
    <col min="5891" max="5891" width="18.28515625" customWidth="1"/>
    <col min="6146" max="6146" width="40.7109375" customWidth="1"/>
    <col min="6147" max="6147" width="18.28515625" customWidth="1"/>
    <col min="6402" max="6402" width="40.7109375" customWidth="1"/>
    <col min="6403" max="6403" width="18.28515625" customWidth="1"/>
    <col min="6658" max="6658" width="40.7109375" customWidth="1"/>
    <col min="6659" max="6659" width="18.28515625" customWidth="1"/>
    <col min="6914" max="6914" width="40.7109375" customWidth="1"/>
    <col min="6915" max="6915" width="18.28515625" customWidth="1"/>
    <col min="7170" max="7170" width="40.7109375" customWidth="1"/>
    <col min="7171" max="7171" width="18.28515625" customWidth="1"/>
    <col min="7426" max="7426" width="40.7109375" customWidth="1"/>
    <col min="7427" max="7427" width="18.28515625" customWidth="1"/>
    <col min="7682" max="7682" width="40.7109375" customWidth="1"/>
    <col min="7683" max="7683" width="18.28515625" customWidth="1"/>
    <col min="7938" max="7938" width="40.7109375" customWidth="1"/>
    <col min="7939" max="7939" width="18.28515625" customWidth="1"/>
    <col min="8194" max="8194" width="40.7109375" customWidth="1"/>
    <col min="8195" max="8195" width="18.28515625" customWidth="1"/>
    <col min="8450" max="8450" width="40.7109375" customWidth="1"/>
    <col min="8451" max="8451" width="18.28515625" customWidth="1"/>
    <col min="8706" max="8706" width="40.7109375" customWidth="1"/>
    <col min="8707" max="8707" width="18.28515625" customWidth="1"/>
    <col min="8962" max="8962" width="40.7109375" customWidth="1"/>
    <col min="8963" max="8963" width="18.28515625" customWidth="1"/>
    <col min="9218" max="9218" width="40.7109375" customWidth="1"/>
    <col min="9219" max="9219" width="18.28515625" customWidth="1"/>
    <col min="9474" max="9474" width="40.7109375" customWidth="1"/>
    <col min="9475" max="9475" width="18.28515625" customWidth="1"/>
    <col min="9730" max="9730" width="40.7109375" customWidth="1"/>
    <col min="9731" max="9731" width="18.28515625" customWidth="1"/>
    <col min="9986" max="9986" width="40.7109375" customWidth="1"/>
    <col min="9987" max="9987" width="18.28515625" customWidth="1"/>
    <col min="10242" max="10242" width="40.7109375" customWidth="1"/>
    <col min="10243" max="10243" width="18.28515625" customWidth="1"/>
    <col min="10498" max="10498" width="40.7109375" customWidth="1"/>
    <col min="10499" max="10499" width="18.28515625" customWidth="1"/>
    <col min="10754" max="10754" width="40.7109375" customWidth="1"/>
    <col min="10755" max="10755" width="18.28515625" customWidth="1"/>
    <col min="11010" max="11010" width="40.7109375" customWidth="1"/>
    <col min="11011" max="11011" width="18.28515625" customWidth="1"/>
    <col min="11266" max="11266" width="40.7109375" customWidth="1"/>
    <col min="11267" max="11267" width="18.28515625" customWidth="1"/>
    <col min="11522" max="11522" width="40.7109375" customWidth="1"/>
    <col min="11523" max="11523" width="18.28515625" customWidth="1"/>
    <col min="11778" max="11778" width="40.7109375" customWidth="1"/>
    <col min="11779" max="11779" width="18.28515625" customWidth="1"/>
    <col min="12034" max="12034" width="40.7109375" customWidth="1"/>
    <col min="12035" max="12035" width="18.28515625" customWidth="1"/>
    <col min="12290" max="12290" width="40.7109375" customWidth="1"/>
    <col min="12291" max="12291" width="18.28515625" customWidth="1"/>
    <col min="12546" max="12546" width="40.7109375" customWidth="1"/>
    <col min="12547" max="12547" width="18.28515625" customWidth="1"/>
    <col min="12802" max="12802" width="40.7109375" customWidth="1"/>
    <col min="12803" max="12803" width="18.28515625" customWidth="1"/>
    <col min="13058" max="13058" width="40.7109375" customWidth="1"/>
    <col min="13059" max="13059" width="18.28515625" customWidth="1"/>
    <col min="13314" max="13314" width="40.7109375" customWidth="1"/>
    <col min="13315" max="13315" width="18.28515625" customWidth="1"/>
    <col min="13570" max="13570" width="40.7109375" customWidth="1"/>
    <col min="13571" max="13571" width="18.28515625" customWidth="1"/>
    <col min="13826" max="13826" width="40.7109375" customWidth="1"/>
    <col min="13827" max="13827" width="18.28515625" customWidth="1"/>
    <col min="14082" max="14082" width="40.7109375" customWidth="1"/>
    <col min="14083" max="14083" width="18.28515625" customWidth="1"/>
    <col min="14338" max="14338" width="40.7109375" customWidth="1"/>
    <col min="14339" max="14339" width="18.28515625" customWidth="1"/>
    <col min="14594" max="14594" width="40.7109375" customWidth="1"/>
    <col min="14595" max="14595" width="18.28515625" customWidth="1"/>
    <col min="14850" max="14850" width="40.7109375" customWidth="1"/>
    <col min="14851" max="14851" width="18.28515625" customWidth="1"/>
    <col min="15106" max="15106" width="40.7109375" customWidth="1"/>
    <col min="15107" max="15107" width="18.28515625" customWidth="1"/>
    <col min="15362" max="15362" width="40.7109375" customWidth="1"/>
    <col min="15363" max="15363" width="18.28515625" customWidth="1"/>
    <col min="15618" max="15618" width="40.7109375" customWidth="1"/>
    <col min="15619" max="15619" width="18.28515625" customWidth="1"/>
    <col min="15874" max="15874" width="40.7109375" customWidth="1"/>
    <col min="15875" max="15875" width="18.28515625" customWidth="1"/>
    <col min="16130" max="16130" width="40.7109375" customWidth="1"/>
    <col min="16131" max="16131" width="18.28515625" customWidth="1"/>
  </cols>
  <sheetData>
    <row r="2" spans="2:3" ht="28.5" customHeight="1" x14ac:dyDescent="0.25">
      <c r="B2" s="61" t="s">
        <v>97</v>
      </c>
      <c r="C2" s="61"/>
    </row>
    <row r="3" spans="2:3" ht="6" customHeight="1" x14ac:dyDescent="0.25">
      <c r="B3" s="62"/>
      <c r="C3" s="63"/>
    </row>
    <row r="4" spans="2:3" ht="15.75" x14ac:dyDescent="0.25">
      <c r="B4" s="9" t="s">
        <v>98</v>
      </c>
      <c r="C4" s="10">
        <f>'VERIFICACIÓN DE CARTERA 2748'!C12</f>
        <v>721190</v>
      </c>
    </row>
    <row r="5" spans="2:3" ht="10.5" customHeight="1" x14ac:dyDescent="0.25">
      <c r="B5" s="9"/>
      <c r="C5" s="10"/>
    </row>
    <row r="6" spans="2:3" ht="15.75" x14ac:dyDescent="0.25">
      <c r="B6" s="11" t="s">
        <v>11</v>
      </c>
      <c r="C6" s="10">
        <f>'VERIFICACIÓN DE CARTERA 2748'!G15</f>
        <v>365815</v>
      </c>
    </row>
    <row r="7" spans="2:3" ht="15.75" x14ac:dyDescent="0.25">
      <c r="B7" s="11" t="s">
        <v>12</v>
      </c>
      <c r="C7" s="10">
        <f>'VERIFICACIÓN DE CARTERA 2748'!H12</f>
        <v>277370</v>
      </c>
    </row>
    <row r="8" spans="2:3" ht="15.75" x14ac:dyDescent="0.25">
      <c r="B8" s="11" t="s">
        <v>13</v>
      </c>
      <c r="C8" s="10">
        <f>'VERIFICACIÓN DE CARTERA 2748'!I12</f>
        <v>0</v>
      </c>
    </row>
    <row r="9" spans="2:3" ht="15.75" x14ac:dyDescent="0.25">
      <c r="B9" s="11" t="s">
        <v>88</v>
      </c>
      <c r="C9" s="10">
        <f>'VERIFICACIÓN DE CARTERA 2748'!J12</f>
        <v>0</v>
      </c>
    </row>
    <row r="10" spans="2:3" ht="15.75" x14ac:dyDescent="0.25">
      <c r="B10" s="11" t="s">
        <v>14</v>
      </c>
      <c r="C10" s="10">
        <f>'VERIFICACIÓN DE CARTERA 2748'!K12</f>
        <v>0</v>
      </c>
    </row>
    <row r="11" spans="2:3" ht="15.75" x14ac:dyDescent="0.25">
      <c r="B11" s="11" t="s">
        <v>15</v>
      </c>
      <c r="C11" s="10">
        <f>'VERIFICACIÓN DE CARTERA 2748'!L12</f>
        <v>0</v>
      </c>
    </row>
    <row r="12" spans="2:3" ht="15.75" x14ac:dyDescent="0.25">
      <c r="B12" s="11" t="s">
        <v>16</v>
      </c>
      <c r="C12" s="10">
        <f>'VERIFICACIÓN DE CARTERA 2748'!M12</f>
        <v>0</v>
      </c>
    </row>
    <row r="13" spans="2:3" ht="15.75" x14ac:dyDescent="0.25">
      <c r="B13" s="11" t="s">
        <v>17</v>
      </c>
      <c r="C13" s="10">
        <f>'VERIFICACIÓN DE CARTERA 2748'!G14</f>
        <v>78005</v>
      </c>
    </row>
    <row r="14" spans="2:3" ht="15.75" x14ac:dyDescent="0.25">
      <c r="B14" s="11" t="s">
        <v>64</v>
      </c>
      <c r="C14" s="12">
        <f>'VERIFICACIÓN DE CARTERA 2748'!P12</f>
        <v>0</v>
      </c>
    </row>
    <row r="15" spans="2:3" x14ac:dyDescent="0.25">
      <c r="C15" s="22">
        <f>C4-SUM(C6:C14)</f>
        <v>0</v>
      </c>
    </row>
  </sheetData>
  <mergeCells count="2">
    <mergeCell ref="B2:C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08C8-B9D7-4CEB-B4AA-C08332B21386}">
  <sheetPr>
    <tabColor rgb="FF92D050"/>
  </sheetPr>
  <dimension ref="B3:F9"/>
  <sheetViews>
    <sheetView topLeftCell="A3" workbookViewId="0">
      <selection activeCell="E17" sqref="E17"/>
    </sheetView>
  </sheetViews>
  <sheetFormatPr baseColWidth="10" defaultRowHeight="15" x14ac:dyDescent="0.25"/>
  <cols>
    <col min="2" max="2" width="21.140625" style="24" customWidth="1"/>
    <col min="3" max="3" width="20" style="25" customWidth="1"/>
    <col min="245" max="245" width="17" customWidth="1"/>
    <col min="246" max="246" width="20" customWidth="1"/>
    <col min="501" max="501" width="17" customWidth="1"/>
    <col min="502" max="502" width="20" customWidth="1"/>
    <col min="757" max="757" width="17" customWidth="1"/>
    <col min="758" max="758" width="20" customWidth="1"/>
    <col min="1013" max="1013" width="17" customWidth="1"/>
    <col min="1014" max="1014" width="20" customWidth="1"/>
    <col min="1269" max="1269" width="17" customWidth="1"/>
    <col min="1270" max="1270" width="20" customWidth="1"/>
    <col min="1525" max="1525" width="17" customWidth="1"/>
    <col min="1526" max="1526" width="20" customWidth="1"/>
    <col min="1781" max="1781" width="17" customWidth="1"/>
    <col min="1782" max="1782" width="20" customWidth="1"/>
    <col min="2037" max="2037" width="17" customWidth="1"/>
    <col min="2038" max="2038" width="20" customWidth="1"/>
    <col min="2293" max="2293" width="17" customWidth="1"/>
    <col min="2294" max="2294" width="20" customWidth="1"/>
    <col min="2549" max="2549" width="17" customWidth="1"/>
    <col min="2550" max="2550" width="20" customWidth="1"/>
    <col min="2805" max="2805" width="17" customWidth="1"/>
    <col min="2806" max="2806" width="20" customWidth="1"/>
    <col min="3061" max="3061" width="17" customWidth="1"/>
    <col min="3062" max="3062" width="20" customWidth="1"/>
    <col min="3317" max="3317" width="17" customWidth="1"/>
    <col min="3318" max="3318" width="20" customWidth="1"/>
    <col min="3573" max="3573" width="17" customWidth="1"/>
    <col min="3574" max="3574" width="20" customWidth="1"/>
    <col min="3829" max="3829" width="17" customWidth="1"/>
    <col min="3830" max="3830" width="20" customWidth="1"/>
    <col min="4085" max="4085" width="17" customWidth="1"/>
    <col min="4086" max="4086" width="20" customWidth="1"/>
    <col min="4341" max="4341" width="17" customWidth="1"/>
    <col min="4342" max="4342" width="20" customWidth="1"/>
    <col min="4597" max="4597" width="17" customWidth="1"/>
    <col min="4598" max="4598" width="20" customWidth="1"/>
    <col min="4853" max="4853" width="17" customWidth="1"/>
    <col min="4854" max="4854" width="20" customWidth="1"/>
    <col min="5109" max="5109" width="17" customWidth="1"/>
    <col min="5110" max="5110" width="20" customWidth="1"/>
    <col min="5365" max="5365" width="17" customWidth="1"/>
    <col min="5366" max="5366" width="20" customWidth="1"/>
    <col min="5621" max="5621" width="17" customWidth="1"/>
    <col min="5622" max="5622" width="20" customWidth="1"/>
    <col min="5877" max="5877" width="17" customWidth="1"/>
    <col min="5878" max="5878" width="20" customWidth="1"/>
    <col min="6133" max="6133" width="17" customWidth="1"/>
    <col min="6134" max="6134" width="20" customWidth="1"/>
    <col min="6389" max="6389" width="17" customWidth="1"/>
    <col min="6390" max="6390" width="20" customWidth="1"/>
    <col min="6645" max="6645" width="17" customWidth="1"/>
    <col min="6646" max="6646" width="20" customWidth="1"/>
    <col min="6901" max="6901" width="17" customWidth="1"/>
    <col min="6902" max="6902" width="20" customWidth="1"/>
    <col min="7157" max="7157" width="17" customWidth="1"/>
    <col min="7158" max="7158" width="20" customWidth="1"/>
    <col min="7413" max="7413" width="17" customWidth="1"/>
    <col min="7414" max="7414" width="20" customWidth="1"/>
    <col min="7669" max="7669" width="17" customWidth="1"/>
    <col min="7670" max="7670" width="20" customWidth="1"/>
    <col min="7925" max="7925" width="17" customWidth="1"/>
    <col min="7926" max="7926" width="20" customWidth="1"/>
    <col min="8181" max="8181" width="17" customWidth="1"/>
    <col min="8182" max="8182" width="20" customWidth="1"/>
    <col min="8437" max="8437" width="17" customWidth="1"/>
    <col min="8438" max="8438" width="20" customWidth="1"/>
    <col min="8693" max="8693" width="17" customWidth="1"/>
    <col min="8694" max="8694" width="20" customWidth="1"/>
    <col min="8949" max="8949" width="17" customWidth="1"/>
    <col min="8950" max="8950" width="20" customWidth="1"/>
    <col min="9205" max="9205" width="17" customWidth="1"/>
    <col min="9206" max="9206" width="20" customWidth="1"/>
    <col min="9461" max="9461" width="17" customWidth="1"/>
    <col min="9462" max="9462" width="20" customWidth="1"/>
    <col min="9717" max="9717" width="17" customWidth="1"/>
    <col min="9718" max="9718" width="20" customWidth="1"/>
    <col min="9973" max="9973" width="17" customWidth="1"/>
    <col min="9974" max="9974" width="20" customWidth="1"/>
    <col min="10229" max="10229" width="17" customWidth="1"/>
    <col min="10230" max="10230" width="20" customWidth="1"/>
    <col min="10485" max="10485" width="17" customWidth="1"/>
    <col min="10486" max="10486" width="20" customWidth="1"/>
    <col min="10741" max="10741" width="17" customWidth="1"/>
    <col min="10742" max="10742" width="20" customWidth="1"/>
    <col min="10997" max="10997" width="17" customWidth="1"/>
    <col min="10998" max="10998" width="20" customWidth="1"/>
    <col min="11253" max="11253" width="17" customWidth="1"/>
    <col min="11254" max="11254" width="20" customWidth="1"/>
    <col min="11509" max="11509" width="17" customWidth="1"/>
    <col min="11510" max="11510" width="20" customWidth="1"/>
    <col min="11765" max="11765" width="17" customWidth="1"/>
    <col min="11766" max="11766" width="20" customWidth="1"/>
    <col min="12021" max="12021" width="17" customWidth="1"/>
    <col min="12022" max="12022" width="20" customWidth="1"/>
    <col min="12277" max="12277" width="17" customWidth="1"/>
    <col min="12278" max="12278" width="20" customWidth="1"/>
    <col min="12533" max="12533" width="17" customWidth="1"/>
    <col min="12534" max="12534" width="20" customWidth="1"/>
    <col min="12789" max="12789" width="17" customWidth="1"/>
    <col min="12790" max="12790" width="20" customWidth="1"/>
    <col min="13045" max="13045" width="17" customWidth="1"/>
    <col min="13046" max="13046" width="20" customWidth="1"/>
    <col min="13301" max="13301" width="17" customWidth="1"/>
    <col min="13302" max="13302" width="20" customWidth="1"/>
    <col min="13557" max="13557" width="17" customWidth="1"/>
    <col min="13558" max="13558" width="20" customWidth="1"/>
    <col min="13813" max="13813" width="17" customWidth="1"/>
    <col min="13814" max="13814" width="20" customWidth="1"/>
    <col min="14069" max="14069" width="17" customWidth="1"/>
    <col min="14070" max="14070" width="20" customWidth="1"/>
    <col min="14325" max="14325" width="17" customWidth="1"/>
    <col min="14326" max="14326" width="20" customWidth="1"/>
    <col min="14581" max="14581" width="17" customWidth="1"/>
    <col min="14582" max="14582" width="20" customWidth="1"/>
    <col min="14837" max="14837" width="17" customWidth="1"/>
    <col min="14838" max="14838" width="20" customWidth="1"/>
    <col min="15093" max="15093" width="17" customWidth="1"/>
    <col min="15094" max="15094" width="20" customWidth="1"/>
    <col min="15349" max="15349" width="17" customWidth="1"/>
    <col min="15350" max="15350" width="20" customWidth="1"/>
    <col min="15605" max="15605" width="17" customWidth="1"/>
    <col min="15606" max="15606" width="20" customWidth="1"/>
    <col min="15861" max="15861" width="17" customWidth="1"/>
    <col min="15862" max="15862" width="20" customWidth="1"/>
    <col min="16117" max="16117" width="17" customWidth="1"/>
    <col min="16118" max="16118" width="20" customWidth="1"/>
  </cols>
  <sheetData>
    <row r="3" spans="2:6" ht="42.75" customHeight="1" x14ac:dyDescent="0.25">
      <c r="B3" s="64" t="s">
        <v>99</v>
      </c>
      <c r="C3" s="64"/>
    </row>
    <row r="4" spans="2:6" x14ac:dyDescent="0.25">
      <c r="B4" s="49" t="s">
        <v>10</v>
      </c>
      <c r="C4" s="50" t="s">
        <v>70</v>
      </c>
    </row>
    <row r="5" spans="2:6" x14ac:dyDescent="0.25">
      <c r="B5" s="51" t="s">
        <v>86</v>
      </c>
      <c r="C5" s="52">
        <v>173615</v>
      </c>
      <c r="F5" s="76"/>
    </row>
    <row r="6" spans="2:6" x14ac:dyDescent="0.25">
      <c r="B6" s="51" t="s">
        <v>168</v>
      </c>
      <c r="C6" s="52">
        <v>64700</v>
      </c>
    </row>
    <row r="7" spans="2:6" x14ac:dyDescent="0.25">
      <c r="B7" s="51" t="s">
        <v>69</v>
      </c>
      <c r="C7" s="52">
        <v>127500</v>
      </c>
    </row>
    <row r="8" spans="2:6" x14ac:dyDescent="0.25">
      <c r="B8" s="51"/>
      <c r="C8" s="52"/>
    </row>
    <row r="9" spans="2:6" x14ac:dyDescent="0.25">
      <c r="B9" s="51" t="s">
        <v>71</v>
      </c>
      <c r="C9" s="52">
        <f>SUM(C5:C8)</f>
        <v>365815</v>
      </c>
    </row>
  </sheetData>
  <mergeCells count="1"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4AA09-C8E5-48BF-B8AC-77737897BD84}">
  <dimension ref="A1:N11"/>
  <sheetViews>
    <sheetView workbookViewId="0">
      <selection activeCell="G12" sqref="G12"/>
    </sheetView>
  </sheetViews>
  <sheetFormatPr baseColWidth="10" defaultRowHeight="15" x14ac:dyDescent="0.25"/>
  <cols>
    <col min="7" max="7" width="12.5703125" bestFit="1" customWidth="1"/>
  </cols>
  <sheetData>
    <row r="1" spans="1:14" s="38" customFormat="1" ht="12.75" x14ac:dyDescent="0.2">
      <c r="A1" s="37" t="s">
        <v>18</v>
      </c>
      <c r="B1" s="37" t="s">
        <v>19</v>
      </c>
      <c r="C1" s="37" t="s">
        <v>20</v>
      </c>
      <c r="D1" s="37" t="s">
        <v>21</v>
      </c>
      <c r="E1" s="37" t="s">
        <v>22</v>
      </c>
      <c r="F1" s="37" t="s">
        <v>23</v>
      </c>
      <c r="G1" s="37" t="s">
        <v>24</v>
      </c>
      <c r="H1" s="37" t="s">
        <v>25</v>
      </c>
      <c r="I1" s="37" t="s">
        <v>26</v>
      </c>
      <c r="J1" s="37" t="s">
        <v>27</v>
      </c>
      <c r="K1" s="37" t="s">
        <v>18</v>
      </c>
      <c r="L1" s="37" t="s">
        <v>28</v>
      </c>
      <c r="M1" s="37" t="s">
        <v>29</v>
      </c>
      <c r="N1" s="37" t="s">
        <v>85</v>
      </c>
    </row>
    <row r="2" spans="1:14" s="38" customFormat="1" ht="12.75" x14ac:dyDescent="0.2">
      <c r="A2" s="38">
        <v>749435</v>
      </c>
      <c r="B2" s="38" t="s">
        <v>145</v>
      </c>
      <c r="C2" s="38" t="s">
        <v>146</v>
      </c>
      <c r="D2" s="38" t="s">
        <v>30</v>
      </c>
      <c r="E2" s="39">
        <v>43699</v>
      </c>
      <c r="G2" s="40">
        <v>59200</v>
      </c>
      <c r="H2" s="38" t="s">
        <v>31</v>
      </c>
      <c r="J2" s="38" t="s">
        <v>147</v>
      </c>
      <c r="K2" s="38" t="s">
        <v>148</v>
      </c>
      <c r="M2" s="38" t="s">
        <v>65</v>
      </c>
      <c r="N2" s="38" t="s">
        <v>86</v>
      </c>
    </row>
    <row r="3" spans="1:14" s="38" customFormat="1" ht="12.75" x14ac:dyDescent="0.2">
      <c r="A3" s="38">
        <v>746299</v>
      </c>
      <c r="B3" s="38" t="s">
        <v>145</v>
      </c>
      <c r="C3" s="38" t="s">
        <v>149</v>
      </c>
      <c r="D3" s="38" t="s">
        <v>30</v>
      </c>
      <c r="E3" s="39">
        <v>43664</v>
      </c>
      <c r="G3" s="40">
        <v>73200</v>
      </c>
      <c r="H3" s="38" t="s">
        <v>31</v>
      </c>
      <c r="J3" s="38" t="s">
        <v>150</v>
      </c>
      <c r="K3" s="38" t="s">
        <v>151</v>
      </c>
      <c r="M3" s="38" t="s">
        <v>65</v>
      </c>
      <c r="N3" s="38" t="s">
        <v>86</v>
      </c>
    </row>
    <row r="4" spans="1:14" s="38" customFormat="1" ht="12.75" x14ac:dyDescent="0.2">
      <c r="A4" s="38">
        <v>743014</v>
      </c>
      <c r="B4" s="38" t="s">
        <v>145</v>
      </c>
      <c r="C4" s="38" t="s">
        <v>152</v>
      </c>
      <c r="D4" s="38" t="s">
        <v>30</v>
      </c>
      <c r="E4" s="39">
        <v>43626</v>
      </c>
      <c r="G4" s="40">
        <v>62700</v>
      </c>
      <c r="H4" s="38" t="s">
        <v>31</v>
      </c>
      <c r="J4" s="38" t="s">
        <v>153</v>
      </c>
      <c r="K4" s="38" t="s">
        <v>154</v>
      </c>
      <c r="M4" s="38" t="s">
        <v>65</v>
      </c>
      <c r="N4" s="38" t="s">
        <v>69</v>
      </c>
    </row>
    <row r="5" spans="1:14" s="38" customFormat="1" ht="12.75" x14ac:dyDescent="0.2">
      <c r="A5" s="38">
        <v>740794</v>
      </c>
      <c r="B5" s="38" t="s">
        <v>145</v>
      </c>
      <c r="C5" s="38" t="s">
        <v>155</v>
      </c>
      <c r="D5" s="38" t="s">
        <v>30</v>
      </c>
      <c r="E5" s="39">
        <v>43614</v>
      </c>
      <c r="G5" s="40">
        <v>61800</v>
      </c>
      <c r="H5" s="38" t="s">
        <v>31</v>
      </c>
      <c r="J5" s="38" t="s">
        <v>156</v>
      </c>
      <c r="K5" s="38" t="s">
        <v>157</v>
      </c>
      <c r="M5" s="38" t="s">
        <v>65</v>
      </c>
      <c r="N5" s="38" t="s">
        <v>86</v>
      </c>
    </row>
    <row r="6" spans="1:14" s="38" customFormat="1" ht="12.75" x14ac:dyDescent="0.2">
      <c r="A6" s="38">
        <v>728163</v>
      </c>
      <c r="B6" s="38" t="s">
        <v>145</v>
      </c>
      <c r="C6" s="38" t="s">
        <v>158</v>
      </c>
      <c r="D6" s="38" t="s">
        <v>30</v>
      </c>
      <c r="E6" s="39">
        <v>43475</v>
      </c>
      <c r="G6" s="40">
        <v>64800</v>
      </c>
      <c r="H6" s="38" t="s">
        <v>31</v>
      </c>
      <c r="J6" s="38" t="s">
        <v>159</v>
      </c>
      <c r="K6" s="38" t="s">
        <v>160</v>
      </c>
      <c r="M6" s="38" t="s">
        <v>161</v>
      </c>
      <c r="N6" s="38" t="s">
        <v>69</v>
      </c>
    </row>
    <row r="7" spans="1:14" s="38" customFormat="1" ht="12.75" x14ac:dyDescent="0.2">
      <c r="A7" s="38">
        <v>728011</v>
      </c>
      <c r="B7" s="38" t="s">
        <v>145</v>
      </c>
      <c r="C7" s="38" t="s">
        <v>162</v>
      </c>
      <c r="D7" s="38" t="s">
        <v>30</v>
      </c>
      <c r="E7" s="39">
        <v>43472</v>
      </c>
      <c r="G7" s="40">
        <v>57420</v>
      </c>
      <c r="H7" s="38" t="s">
        <v>31</v>
      </c>
      <c r="J7" s="38" t="s">
        <v>163</v>
      </c>
      <c r="K7" s="38" t="s">
        <v>164</v>
      </c>
      <c r="M7" s="38" t="s">
        <v>65</v>
      </c>
      <c r="N7" s="38" t="s">
        <v>86</v>
      </c>
    </row>
    <row r="8" spans="1:14" s="38" customFormat="1" ht="12.75" x14ac:dyDescent="0.2">
      <c r="A8" s="38">
        <v>724283</v>
      </c>
      <c r="B8" s="38" t="s">
        <v>145</v>
      </c>
      <c r="C8" s="38" t="s">
        <v>165</v>
      </c>
      <c r="D8" s="38" t="s">
        <v>30</v>
      </c>
      <c r="E8" s="39">
        <v>43458</v>
      </c>
      <c r="G8" s="40">
        <v>64700</v>
      </c>
      <c r="H8" s="38" t="s">
        <v>31</v>
      </c>
      <c r="J8" s="38" t="s">
        <v>166</v>
      </c>
      <c r="K8" s="38" t="s">
        <v>167</v>
      </c>
      <c r="M8" s="38" t="s">
        <v>161</v>
      </c>
      <c r="N8" s="38" t="s">
        <v>168</v>
      </c>
    </row>
    <row r="9" spans="1:14" s="38" customFormat="1" ht="12.75" x14ac:dyDescent="0.2">
      <c r="A9" s="38">
        <v>712223</v>
      </c>
      <c r="B9" s="38" t="s">
        <v>169</v>
      </c>
      <c r="C9" s="38" t="s">
        <v>170</v>
      </c>
      <c r="D9" s="38" t="s">
        <v>30</v>
      </c>
      <c r="E9" s="39">
        <v>43296</v>
      </c>
      <c r="G9" s="40">
        <v>94630</v>
      </c>
      <c r="H9" s="38" t="s">
        <v>31</v>
      </c>
      <c r="J9" s="38" t="s">
        <v>171</v>
      </c>
      <c r="K9" s="38" t="s">
        <v>172</v>
      </c>
      <c r="L9" s="38" t="s">
        <v>173</v>
      </c>
      <c r="M9" s="38" t="s">
        <v>65</v>
      </c>
      <c r="N9" s="38" t="s">
        <v>86</v>
      </c>
    </row>
    <row r="10" spans="1:14" s="38" customFormat="1" ht="12.75" x14ac:dyDescent="0.2">
      <c r="A10" s="38">
        <v>708156</v>
      </c>
      <c r="B10" s="38" t="s">
        <v>174</v>
      </c>
      <c r="C10" s="38" t="s">
        <v>175</v>
      </c>
      <c r="D10" s="38" t="s">
        <v>30</v>
      </c>
      <c r="E10" s="39">
        <v>43254</v>
      </c>
      <c r="G10" s="40">
        <v>112100</v>
      </c>
      <c r="H10" s="38" t="s">
        <v>31</v>
      </c>
      <c r="J10" s="38" t="s">
        <v>176</v>
      </c>
      <c r="K10" s="38" t="s">
        <v>177</v>
      </c>
      <c r="L10" s="38" t="s">
        <v>178</v>
      </c>
      <c r="M10" s="38" t="s">
        <v>65</v>
      </c>
      <c r="N10" s="38" t="s">
        <v>69</v>
      </c>
    </row>
    <row r="11" spans="1:14" x14ac:dyDescent="0.25">
      <c r="G11" s="41">
        <f>SUM(G2:G10)</f>
        <v>650550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797E-B92F-4A7E-944F-DE754CE2D358}">
  <sheetPr>
    <tabColor rgb="FFFF0000"/>
  </sheetPr>
  <dimension ref="A1:I18"/>
  <sheetViews>
    <sheetView workbookViewId="0">
      <selection activeCell="K11" sqref="K11"/>
    </sheetView>
  </sheetViews>
  <sheetFormatPr baseColWidth="10" defaultRowHeight="15" x14ac:dyDescent="0.25"/>
  <sheetData>
    <row r="1" spans="1:9" x14ac:dyDescent="0.2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</row>
    <row r="2" spans="1:9" x14ac:dyDescent="0.25">
      <c r="A2">
        <v>1801</v>
      </c>
      <c r="B2" t="s">
        <v>100</v>
      </c>
      <c r="C2" t="s">
        <v>101</v>
      </c>
      <c r="D2" s="53">
        <v>43950</v>
      </c>
      <c r="E2" s="53">
        <v>43932</v>
      </c>
      <c r="F2" t="s">
        <v>102</v>
      </c>
      <c r="G2" t="s">
        <v>103</v>
      </c>
      <c r="H2">
        <v>49</v>
      </c>
      <c r="I2" t="s">
        <v>84</v>
      </c>
    </row>
    <row r="3" spans="1:9" x14ac:dyDescent="0.25">
      <c r="A3">
        <v>746264</v>
      </c>
      <c r="B3" t="s">
        <v>104</v>
      </c>
      <c r="C3" t="s">
        <v>105</v>
      </c>
      <c r="D3" s="53">
        <v>43921</v>
      </c>
      <c r="E3" s="53">
        <v>43921</v>
      </c>
      <c r="F3" t="s">
        <v>102</v>
      </c>
      <c r="G3" t="s">
        <v>90</v>
      </c>
      <c r="H3">
        <v>16</v>
      </c>
      <c r="I3" t="s">
        <v>81</v>
      </c>
    </row>
    <row r="4" spans="1:9" x14ac:dyDescent="0.25">
      <c r="A4">
        <v>723641</v>
      </c>
      <c r="B4" t="s">
        <v>106</v>
      </c>
      <c r="C4" t="s">
        <v>107</v>
      </c>
      <c r="D4" s="53">
        <v>43921</v>
      </c>
      <c r="E4" s="53">
        <v>43921</v>
      </c>
      <c r="F4" t="s">
        <v>102</v>
      </c>
      <c r="G4" t="s">
        <v>90</v>
      </c>
      <c r="H4">
        <v>16</v>
      </c>
      <c r="I4" t="s">
        <v>81</v>
      </c>
    </row>
    <row r="5" spans="1:9" x14ac:dyDescent="0.25">
      <c r="A5">
        <v>1774</v>
      </c>
      <c r="B5" t="s">
        <v>108</v>
      </c>
      <c r="C5" t="s">
        <v>109</v>
      </c>
      <c r="D5" s="53">
        <v>43902</v>
      </c>
      <c r="E5" s="53">
        <v>43902</v>
      </c>
      <c r="F5" t="s">
        <v>102</v>
      </c>
      <c r="G5" t="s">
        <v>82</v>
      </c>
      <c r="H5">
        <v>49</v>
      </c>
      <c r="I5" t="s">
        <v>84</v>
      </c>
    </row>
    <row r="6" spans="1:9" x14ac:dyDescent="0.25">
      <c r="A6">
        <v>723641</v>
      </c>
      <c r="B6" t="s">
        <v>110</v>
      </c>
      <c r="C6" t="s">
        <v>111</v>
      </c>
      <c r="D6" s="53">
        <v>43864</v>
      </c>
      <c r="E6" s="53">
        <v>43864</v>
      </c>
      <c r="F6" t="s">
        <v>102</v>
      </c>
      <c r="G6" t="s">
        <v>82</v>
      </c>
      <c r="H6">
        <v>49</v>
      </c>
      <c r="I6" t="s">
        <v>84</v>
      </c>
    </row>
    <row r="7" spans="1:9" x14ac:dyDescent="0.25">
      <c r="A7">
        <v>746264</v>
      </c>
      <c r="B7" t="s">
        <v>112</v>
      </c>
      <c r="C7" t="s">
        <v>113</v>
      </c>
      <c r="D7" s="53">
        <v>43843</v>
      </c>
      <c r="E7" s="53">
        <v>43843</v>
      </c>
      <c r="F7" t="s">
        <v>102</v>
      </c>
      <c r="G7" t="s">
        <v>82</v>
      </c>
      <c r="H7">
        <v>21</v>
      </c>
      <c r="I7" t="s">
        <v>83</v>
      </c>
    </row>
    <row r="8" spans="1:9" x14ac:dyDescent="0.25">
      <c r="A8">
        <v>716140</v>
      </c>
      <c r="B8" t="s">
        <v>114</v>
      </c>
      <c r="C8" t="s">
        <v>115</v>
      </c>
      <c r="D8" s="53">
        <v>43843</v>
      </c>
      <c r="E8" s="53">
        <v>43843</v>
      </c>
      <c r="F8" t="s">
        <v>102</v>
      </c>
      <c r="G8" t="s">
        <v>82</v>
      </c>
      <c r="H8">
        <v>49</v>
      </c>
      <c r="I8" t="s">
        <v>84</v>
      </c>
    </row>
    <row r="9" spans="1:9" x14ac:dyDescent="0.25">
      <c r="A9">
        <v>1291</v>
      </c>
      <c r="B9" t="s">
        <v>116</v>
      </c>
      <c r="C9" t="s">
        <v>117</v>
      </c>
      <c r="D9" s="53">
        <v>43563</v>
      </c>
      <c r="E9" s="53">
        <v>43563</v>
      </c>
      <c r="F9" t="s">
        <v>102</v>
      </c>
      <c r="G9" t="s">
        <v>82</v>
      </c>
      <c r="H9">
        <v>49</v>
      </c>
      <c r="I9" t="s">
        <v>84</v>
      </c>
    </row>
    <row r="10" spans="1:9" x14ac:dyDescent="0.25">
      <c r="A10">
        <v>1289</v>
      </c>
      <c r="B10" t="s">
        <v>118</v>
      </c>
      <c r="C10" t="s">
        <v>119</v>
      </c>
      <c r="D10" s="53">
        <v>43563</v>
      </c>
      <c r="E10" s="53">
        <v>43563</v>
      </c>
      <c r="F10" t="s">
        <v>102</v>
      </c>
      <c r="G10" t="s">
        <v>82</v>
      </c>
      <c r="H10">
        <v>49</v>
      </c>
      <c r="I10" t="s">
        <v>84</v>
      </c>
    </row>
    <row r="11" spans="1:9" x14ac:dyDescent="0.25">
      <c r="A11">
        <v>1292</v>
      </c>
      <c r="B11" t="s">
        <v>120</v>
      </c>
      <c r="C11" t="s">
        <v>121</v>
      </c>
      <c r="D11" s="53">
        <v>43563</v>
      </c>
      <c r="E11" s="53">
        <v>43563</v>
      </c>
      <c r="F11" t="s">
        <v>102</v>
      </c>
      <c r="G11" t="s">
        <v>82</v>
      </c>
      <c r="H11">
        <v>49</v>
      </c>
      <c r="I11" t="s">
        <v>84</v>
      </c>
    </row>
    <row r="12" spans="1:9" x14ac:dyDescent="0.25">
      <c r="A12">
        <v>1287</v>
      </c>
      <c r="B12" t="s">
        <v>122</v>
      </c>
      <c r="C12" t="s">
        <v>123</v>
      </c>
      <c r="D12" s="53">
        <v>43563</v>
      </c>
      <c r="E12" s="53">
        <v>43563</v>
      </c>
      <c r="F12" t="s">
        <v>102</v>
      </c>
      <c r="G12" t="s">
        <v>82</v>
      </c>
      <c r="H12">
        <v>49</v>
      </c>
      <c r="I12" t="s">
        <v>84</v>
      </c>
    </row>
    <row r="13" spans="1:9" x14ac:dyDescent="0.25">
      <c r="A13">
        <v>1288</v>
      </c>
      <c r="B13" t="s">
        <v>124</v>
      </c>
      <c r="C13" t="s">
        <v>125</v>
      </c>
      <c r="D13" s="53">
        <v>43563</v>
      </c>
      <c r="E13" s="53">
        <v>43563</v>
      </c>
      <c r="F13" t="s">
        <v>102</v>
      </c>
      <c r="G13" t="s">
        <v>82</v>
      </c>
      <c r="H13">
        <v>49</v>
      </c>
      <c r="I13" t="s">
        <v>84</v>
      </c>
    </row>
    <row r="14" spans="1:9" x14ac:dyDescent="0.25">
      <c r="A14">
        <v>712223</v>
      </c>
      <c r="B14" t="s">
        <v>126</v>
      </c>
      <c r="C14" t="s">
        <v>127</v>
      </c>
      <c r="D14" s="53">
        <v>43347</v>
      </c>
      <c r="E14" s="53">
        <v>43347</v>
      </c>
      <c r="F14" t="s">
        <v>102</v>
      </c>
      <c r="G14" t="s">
        <v>82</v>
      </c>
      <c r="H14">
        <v>49</v>
      </c>
      <c r="I14" t="s">
        <v>84</v>
      </c>
    </row>
    <row r="15" spans="1:9" x14ac:dyDescent="0.25">
      <c r="A15">
        <v>708156</v>
      </c>
      <c r="B15" t="s">
        <v>128</v>
      </c>
      <c r="C15" t="s">
        <v>127</v>
      </c>
      <c r="D15" s="53">
        <v>43347</v>
      </c>
      <c r="E15" s="53">
        <v>43347</v>
      </c>
      <c r="F15" t="s">
        <v>102</v>
      </c>
      <c r="G15" t="s">
        <v>82</v>
      </c>
      <c r="H15">
        <v>49</v>
      </c>
      <c r="I15" t="s">
        <v>84</v>
      </c>
    </row>
    <row r="16" spans="1:9" x14ac:dyDescent="0.25">
      <c r="A16">
        <v>706289</v>
      </c>
      <c r="B16" t="s">
        <v>129</v>
      </c>
      <c r="C16" t="s">
        <v>127</v>
      </c>
      <c r="D16" s="53">
        <v>43347</v>
      </c>
      <c r="E16" s="53">
        <v>43347</v>
      </c>
      <c r="F16" t="s">
        <v>102</v>
      </c>
      <c r="G16" t="s">
        <v>82</v>
      </c>
      <c r="H16">
        <v>49</v>
      </c>
      <c r="I16" t="s">
        <v>84</v>
      </c>
    </row>
    <row r="17" spans="1:9" x14ac:dyDescent="0.25">
      <c r="A17">
        <v>703196</v>
      </c>
      <c r="B17" t="s">
        <v>130</v>
      </c>
      <c r="C17" t="s">
        <v>127</v>
      </c>
      <c r="D17" s="53">
        <v>43347</v>
      </c>
      <c r="E17" s="53">
        <v>43347</v>
      </c>
      <c r="F17" t="s">
        <v>102</v>
      </c>
      <c r="G17" t="s">
        <v>82</v>
      </c>
      <c r="H17">
        <v>49</v>
      </c>
      <c r="I17" t="s">
        <v>84</v>
      </c>
    </row>
    <row r="18" spans="1:9" x14ac:dyDescent="0.25">
      <c r="A18">
        <v>703182</v>
      </c>
      <c r="B18" t="s">
        <v>131</v>
      </c>
      <c r="C18" t="s">
        <v>127</v>
      </c>
      <c r="D18" s="53">
        <v>43347</v>
      </c>
      <c r="E18" s="53">
        <v>43347</v>
      </c>
      <c r="F18" t="s">
        <v>102</v>
      </c>
      <c r="G18" t="s">
        <v>82</v>
      </c>
      <c r="H18">
        <v>49</v>
      </c>
      <c r="I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BASE DE DATOS ESE PAUNA 35</vt:lpstr>
      <vt:lpstr>CART ESE PAUNA 900</vt:lpstr>
      <vt:lpstr>VERIFICACIÓN DE CARTERA 2748</vt:lpstr>
      <vt:lpstr>RESUMEN 820002916</vt:lpstr>
      <vt:lpstr>RESUMEN DE CARTERA POR SUCURSAL</vt:lpstr>
      <vt:lpstr>CARTERA COOSALUD</vt:lpstr>
      <vt:lpstr>DEVOLUCIONES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Gerardo Lopez Sanchez</dc:creator>
  <cp:lastModifiedBy>Wilmar Gerardo Lopez Sanchez</cp:lastModifiedBy>
  <dcterms:created xsi:type="dcterms:W3CDTF">2018-09-25T23:41:55Z</dcterms:created>
  <dcterms:modified xsi:type="dcterms:W3CDTF">2020-05-27T16:35:01Z</dcterms:modified>
</cp:coreProperties>
</file>