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lopez\OneDrive - COOSALUD EPS-S\ESCRIT\WGLS COOSALUD\CRUCES CARTERA\41 ESE HOSP. DE VILLA DE LEYVA\14 Villa de Leyva 900 080620\"/>
    </mc:Choice>
  </mc:AlternateContent>
  <xr:revisionPtr revIDLastSave="123" documentId="13_ncr:1_{022B7788-1A4E-492E-AC3A-67ACCD4D1A57}" xr6:coauthVersionLast="45" xr6:coauthVersionMax="45" xr10:uidLastSave="{63B92216-C7F1-4D68-8FD3-9E20676D95C3}"/>
  <bookViews>
    <workbookView xWindow="-120" yWindow="-120" windowWidth="20730" windowHeight="11160" tabRatio="963" activeTab="2" xr2:uid="{992045FB-D363-4912-A37D-7F9CA60E6F28}"/>
  </bookViews>
  <sheets>
    <sheet name="BASE DE DATOS HSDVL 41" sheetId="2" r:id="rId1"/>
    <sheet name="CARTERA HOSP. V. DE LEYVA 900" sheetId="1" r:id="rId2"/>
    <sheet name="VERIFICACIÓN DE CARTERA 731" sheetId="3" r:id="rId3"/>
    <sheet name="RESUMEN 891800906" sheetId="4" r:id="rId4"/>
    <sheet name="RESUMEN DE CARTERA POR SUCURSAL" sheetId="11" r:id="rId5"/>
    <sheet name="CARTERA COOSALUD" sheetId="5" r:id="rId6"/>
    <sheet name="GLOSAS POR CONCILIAR" sheetId="20" r:id="rId7"/>
    <sheet name="PAGOS" sheetId="21" r:id="rId8"/>
    <sheet name="DEVOLUCIONES" sheetId="19" r:id="rId9"/>
  </sheets>
  <definedNames>
    <definedName name="_xlnm._FilterDatabase" localSheetId="5" hidden="1">'CARTERA COOSALUD'!#REF!</definedName>
    <definedName name="_xlnm._FilterDatabase" localSheetId="2" hidden="1">'VERIFICACIÓN DE CARTERA 731'!$A$1:$Q$127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1" l="1"/>
  <c r="M127" i="3"/>
  <c r="L127" i="3"/>
  <c r="K127" i="3"/>
  <c r="J127" i="3"/>
  <c r="I127" i="3"/>
  <c r="H127" i="3"/>
  <c r="G127" i="3"/>
  <c r="P124" i="3"/>
  <c r="P122" i="3"/>
  <c r="P121" i="3"/>
  <c r="P116" i="3"/>
  <c r="P115" i="3"/>
  <c r="P119" i="3"/>
  <c r="P114" i="3"/>
  <c r="P120" i="3"/>
  <c r="P125" i="3"/>
  <c r="P126" i="3"/>
  <c r="G64" i="5"/>
  <c r="D113" i="3"/>
  <c r="E113" i="3"/>
  <c r="F113" i="3" s="1"/>
  <c r="D114" i="3"/>
  <c r="E114" i="3"/>
  <c r="F114" i="3" s="1"/>
  <c r="D115" i="3"/>
  <c r="E115" i="3"/>
  <c r="F115" i="3" s="1"/>
  <c r="D116" i="3"/>
  <c r="E116" i="3"/>
  <c r="F116" i="3" s="1"/>
  <c r="D117" i="3"/>
  <c r="E117" i="3"/>
  <c r="F117" i="3" s="1"/>
  <c r="D118" i="3"/>
  <c r="E118" i="3"/>
  <c r="F118" i="3" s="1"/>
  <c r="D119" i="3"/>
  <c r="E119" i="3"/>
  <c r="F119" i="3" s="1"/>
  <c r="D120" i="3"/>
  <c r="E120" i="3"/>
  <c r="F120" i="3" s="1"/>
  <c r="D121" i="3"/>
  <c r="E121" i="3"/>
  <c r="F121" i="3" s="1"/>
  <c r="D122" i="3"/>
  <c r="E122" i="3"/>
  <c r="F122" i="3" s="1"/>
  <c r="D123" i="3"/>
  <c r="E123" i="3"/>
  <c r="F123" i="3" s="1"/>
  <c r="D124" i="3"/>
  <c r="E124" i="3"/>
  <c r="F124" i="3" s="1"/>
  <c r="D125" i="3"/>
  <c r="E125" i="3"/>
  <c r="F125" i="3" s="1"/>
  <c r="D126" i="3"/>
  <c r="E126" i="3"/>
  <c r="F126" i="3" s="1"/>
  <c r="P113" i="3"/>
  <c r="P117" i="3"/>
  <c r="P118" i="3"/>
  <c r="P123" i="3"/>
  <c r="C127" i="3"/>
  <c r="B127" i="3"/>
  <c r="E133" i="1"/>
  <c r="P96" i="3" l="1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D96" i="3"/>
  <c r="E96" i="3"/>
  <c r="F96" i="3" s="1"/>
  <c r="D97" i="3"/>
  <c r="E97" i="3"/>
  <c r="F97" i="3" s="1"/>
  <c r="D98" i="3"/>
  <c r="E98" i="3"/>
  <c r="F98" i="3" s="1"/>
  <c r="D99" i="3"/>
  <c r="E99" i="3"/>
  <c r="F99" i="3" s="1"/>
  <c r="D100" i="3"/>
  <c r="E100" i="3"/>
  <c r="F100" i="3" s="1"/>
  <c r="D101" i="3"/>
  <c r="E101" i="3"/>
  <c r="F101" i="3" s="1"/>
  <c r="D102" i="3"/>
  <c r="E102" i="3"/>
  <c r="F102" i="3" s="1"/>
  <c r="D103" i="3"/>
  <c r="E103" i="3"/>
  <c r="F103" i="3" s="1"/>
  <c r="D104" i="3"/>
  <c r="E104" i="3"/>
  <c r="F104" i="3" s="1"/>
  <c r="D105" i="3"/>
  <c r="E105" i="3"/>
  <c r="F105" i="3" s="1"/>
  <c r="D106" i="3"/>
  <c r="E106" i="3"/>
  <c r="F106" i="3" s="1"/>
  <c r="D107" i="3"/>
  <c r="E107" i="3"/>
  <c r="F107" i="3" s="1"/>
  <c r="D108" i="3"/>
  <c r="E108" i="3"/>
  <c r="F108" i="3" s="1"/>
  <c r="D109" i="3"/>
  <c r="E109" i="3"/>
  <c r="F109" i="3" s="1"/>
  <c r="D110" i="3"/>
  <c r="E110" i="3"/>
  <c r="F110" i="3" s="1"/>
  <c r="D111" i="3"/>
  <c r="E111" i="3"/>
  <c r="F111" i="3" s="1"/>
  <c r="D112" i="3"/>
  <c r="E112" i="3"/>
  <c r="F112" i="3" s="1"/>
  <c r="P93" i="3" l="1"/>
  <c r="P94" i="3"/>
  <c r="P95" i="3"/>
  <c r="D93" i="3"/>
  <c r="E93" i="3"/>
  <c r="F93" i="3" s="1"/>
  <c r="D94" i="3"/>
  <c r="E94" i="3"/>
  <c r="F94" i="3" s="1"/>
  <c r="D95" i="3"/>
  <c r="E95" i="3"/>
  <c r="F95" i="3" s="1"/>
  <c r="C6" i="4" l="1"/>
  <c r="J2" i="2"/>
  <c r="P127" i="3" l="1"/>
  <c r="W2" i="2" l="1"/>
  <c r="AC2" i="2"/>
  <c r="AE2" i="2"/>
  <c r="P84" i="3" l="1"/>
  <c r="P42" i="3"/>
  <c r="P12" i="3"/>
  <c r="P11" i="3"/>
  <c r="P8" i="3"/>
  <c r="P10" i="3"/>
  <c r="P28" i="3"/>
  <c r="P21" i="3"/>
  <c r="P9" i="3"/>
  <c r="P7" i="3"/>
  <c r="P13" i="3"/>
  <c r="P14" i="3"/>
  <c r="P15" i="3"/>
  <c r="P16" i="3"/>
  <c r="P17" i="3"/>
  <c r="P18" i="3"/>
  <c r="P19" i="3"/>
  <c r="P20" i="3"/>
  <c r="P22" i="3"/>
  <c r="P23" i="3"/>
  <c r="P24" i="3"/>
  <c r="P25" i="3"/>
  <c r="P26" i="3"/>
  <c r="P27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5" i="3"/>
  <c r="P86" i="3"/>
  <c r="P87" i="3"/>
  <c r="P88" i="3"/>
  <c r="P89" i="3"/>
  <c r="P90" i="3"/>
  <c r="P91" i="3"/>
  <c r="P92" i="3"/>
  <c r="P4" i="3"/>
  <c r="P5" i="3"/>
  <c r="P6" i="3"/>
  <c r="E7" i="3"/>
  <c r="F7" i="3" s="1"/>
  <c r="E8" i="3"/>
  <c r="F8" i="3" s="1"/>
  <c r="E9" i="3"/>
  <c r="F9" i="3" s="1"/>
  <c r="E10" i="3"/>
  <c r="F10" i="3" s="1"/>
  <c r="E11" i="3"/>
  <c r="F11" i="3" s="1"/>
  <c r="E12" i="3"/>
  <c r="F12" i="3" s="1"/>
  <c r="E13" i="3"/>
  <c r="F13" i="3" s="1"/>
  <c r="E14" i="3"/>
  <c r="F14" i="3" s="1"/>
  <c r="E15" i="3"/>
  <c r="F15" i="3" s="1"/>
  <c r="E16" i="3"/>
  <c r="F16" i="3" s="1"/>
  <c r="E17" i="3"/>
  <c r="F17" i="3" s="1"/>
  <c r="E18" i="3"/>
  <c r="F18" i="3" s="1"/>
  <c r="E19" i="3"/>
  <c r="F19" i="3" s="1"/>
  <c r="E20" i="3"/>
  <c r="F20" i="3" s="1"/>
  <c r="E21" i="3"/>
  <c r="F21" i="3" s="1"/>
  <c r="E22" i="3"/>
  <c r="F22" i="3" s="1"/>
  <c r="E23" i="3"/>
  <c r="F23" i="3" s="1"/>
  <c r="E24" i="3"/>
  <c r="F24" i="3" s="1"/>
  <c r="E25" i="3"/>
  <c r="F25" i="3" s="1"/>
  <c r="E26" i="3"/>
  <c r="F26" i="3" s="1"/>
  <c r="E27" i="3"/>
  <c r="F27" i="3" s="1"/>
  <c r="E28" i="3"/>
  <c r="F28" i="3" s="1"/>
  <c r="E29" i="3"/>
  <c r="F29" i="3" s="1"/>
  <c r="E30" i="3"/>
  <c r="F30" i="3" s="1"/>
  <c r="E31" i="3"/>
  <c r="F31" i="3" s="1"/>
  <c r="E32" i="3"/>
  <c r="F32" i="3" s="1"/>
  <c r="E33" i="3"/>
  <c r="F33" i="3" s="1"/>
  <c r="E34" i="3"/>
  <c r="F34" i="3" s="1"/>
  <c r="E35" i="3"/>
  <c r="F35" i="3" s="1"/>
  <c r="E36" i="3"/>
  <c r="F36" i="3" s="1"/>
  <c r="E37" i="3"/>
  <c r="F37" i="3" s="1"/>
  <c r="E38" i="3"/>
  <c r="F38" i="3" s="1"/>
  <c r="E39" i="3"/>
  <c r="F39" i="3" s="1"/>
  <c r="E40" i="3"/>
  <c r="F40" i="3" s="1"/>
  <c r="E41" i="3"/>
  <c r="F41" i="3" s="1"/>
  <c r="E42" i="3"/>
  <c r="F42" i="3" s="1"/>
  <c r="E43" i="3"/>
  <c r="F43" i="3" s="1"/>
  <c r="E44" i="3"/>
  <c r="F44" i="3" s="1"/>
  <c r="E45" i="3"/>
  <c r="F45" i="3" s="1"/>
  <c r="E46" i="3"/>
  <c r="F46" i="3" s="1"/>
  <c r="E47" i="3"/>
  <c r="F47" i="3" s="1"/>
  <c r="E48" i="3"/>
  <c r="F48" i="3" s="1"/>
  <c r="E49" i="3"/>
  <c r="F49" i="3" s="1"/>
  <c r="E50" i="3"/>
  <c r="F50" i="3" s="1"/>
  <c r="E51" i="3"/>
  <c r="F51" i="3" s="1"/>
  <c r="E52" i="3"/>
  <c r="F52" i="3" s="1"/>
  <c r="E53" i="3"/>
  <c r="F53" i="3" s="1"/>
  <c r="E54" i="3"/>
  <c r="F54" i="3" s="1"/>
  <c r="E55" i="3"/>
  <c r="F55" i="3" s="1"/>
  <c r="E56" i="3"/>
  <c r="F56" i="3" s="1"/>
  <c r="E57" i="3"/>
  <c r="F57" i="3" s="1"/>
  <c r="E58" i="3"/>
  <c r="F58" i="3" s="1"/>
  <c r="E59" i="3"/>
  <c r="F59" i="3" s="1"/>
  <c r="E60" i="3"/>
  <c r="F60" i="3" s="1"/>
  <c r="E61" i="3"/>
  <c r="F61" i="3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8" i="3"/>
  <c r="F68" i="3" s="1"/>
  <c r="E69" i="3"/>
  <c r="F69" i="3" s="1"/>
  <c r="E70" i="3"/>
  <c r="F70" i="3" s="1"/>
  <c r="E71" i="3"/>
  <c r="F71" i="3" s="1"/>
  <c r="E72" i="3"/>
  <c r="F72" i="3" s="1"/>
  <c r="E73" i="3"/>
  <c r="F73" i="3" s="1"/>
  <c r="E74" i="3"/>
  <c r="F74" i="3" s="1"/>
  <c r="E75" i="3"/>
  <c r="F75" i="3" s="1"/>
  <c r="E76" i="3"/>
  <c r="F76" i="3" s="1"/>
  <c r="E77" i="3"/>
  <c r="F77" i="3" s="1"/>
  <c r="E78" i="3"/>
  <c r="F78" i="3" s="1"/>
  <c r="E79" i="3"/>
  <c r="F79" i="3" s="1"/>
  <c r="E80" i="3"/>
  <c r="F80" i="3" s="1"/>
  <c r="E81" i="3"/>
  <c r="F81" i="3" s="1"/>
  <c r="E82" i="3"/>
  <c r="F82" i="3" s="1"/>
  <c r="E83" i="3"/>
  <c r="F83" i="3" s="1"/>
  <c r="E84" i="3"/>
  <c r="F84" i="3" s="1"/>
  <c r="E85" i="3"/>
  <c r="F85" i="3" s="1"/>
  <c r="E86" i="3"/>
  <c r="F86" i="3" s="1"/>
  <c r="E87" i="3"/>
  <c r="F87" i="3" s="1"/>
  <c r="E88" i="3"/>
  <c r="F88" i="3" s="1"/>
  <c r="E89" i="3"/>
  <c r="F89" i="3" s="1"/>
  <c r="E90" i="3"/>
  <c r="F90" i="3" s="1"/>
  <c r="E91" i="3"/>
  <c r="F91" i="3" s="1"/>
  <c r="E92" i="3"/>
  <c r="F92" i="3" s="1"/>
  <c r="E3" i="3"/>
  <c r="F3" i="3" s="1"/>
  <c r="E4" i="3"/>
  <c r="F4" i="3" s="1"/>
  <c r="E5" i="3"/>
  <c r="F5" i="3" s="1"/>
  <c r="E6" i="3"/>
  <c r="F6" i="3" s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3" i="3"/>
  <c r="D4" i="3"/>
  <c r="D5" i="3"/>
  <c r="D6" i="3"/>
  <c r="P3" i="3" l="1"/>
  <c r="D2" i="3" l="1"/>
  <c r="E2" i="3"/>
  <c r="F2" i="3" l="1"/>
  <c r="C12" i="4" l="1"/>
  <c r="U2" i="2" s="1"/>
  <c r="C11" i="4"/>
  <c r="S2" i="2" s="1"/>
  <c r="C10" i="4"/>
  <c r="R2" i="2" s="1"/>
  <c r="C9" i="4"/>
  <c r="Q2" i="2" s="1"/>
  <c r="C7" i="4"/>
  <c r="O2" i="2" s="1"/>
  <c r="M2" i="2"/>
  <c r="C4" i="4"/>
  <c r="K2" i="2" s="1"/>
  <c r="N2" i="2" l="1"/>
  <c r="C8" i="4"/>
  <c r="P2" i="2" s="1"/>
  <c r="P2" i="3" l="1"/>
  <c r="C14" i="4" l="1"/>
  <c r="X2" i="2" s="1"/>
  <c r="C15" i="4" l="1"/>
</calcChain>
</file>

<file path=xl/sharedStrings.xml><?xml version="1.0" encoding="utf-8"?>
<sst xmlns="http://schemas.openxmlformats.org/spreadsheetml/2006/main" count="1660" uniqueCount="575">
  <si>
    <t>SALDO</t>
  </si>
  <si>
    <t>POR PAGAR</t>
  </si>
  <si>
    <t>DEVUELTA IPS</t>
  </si>
  <si>
    <t>EN PROCESO DE AUDITORIA</t>
  </si>
  <si>
    <t>NO RADICADA</t>
  </si>
  <si>
    <t>GLOSA POR CONCILIAR</t>
  </si>
  <si>
    <t xml:space="preserve">GLOSA ACEPTA IPS </t>
  </si>
  <si>
    <t xml:space="preserve">CANCELADA </t>
  </si>
  <si>
    <t>DOC No</t>
  </si>
  <si>
    <t>OBSERVACION</t>
  </si>
  <si>
    <t>DIFERENCIA</t>
  </si>
  <si>
    <t>SUCURSAL</t>
  </si>
  <si>
    <t>CARTERA RECONOCIDA PARA PAGO</t>
  </si>
  <si>
    <t>FACTURAS DEVUELTAS IPS</t>
  </si>
  <si>
    <t>FACTURAS EN PROCESO DE AUDITORIA</t>
  </si>
  <si>
    <t>GLOSAS POR CONCILIAR</t>
  </si>
  <si>
    <t>GLOSAS ACEPTADAS IPS</t>
  </si>
  <si>
    <t>FACTURAS CANCELADAS PENDIENTES POR DESCARGAR IPS</t>
  </si>
  <si>
    <t>PAGOS POR DESCARGAR EPS</t>
  </si>
  <si>
    <t>Referencia</t>
  </si>
  <si>
    <t>Asignación</t>
  </si>
  <si>
    <t>Nº documento</t>
  </si>
  <si>
    <t>Clase de documento</t>
  </si>
  <si>
    <t>Fecha de documento</t>
  </si>
  <si>
    <t>Indicador CME</t>
  </si>
  <si>
    <t>Importe en moneda local</t>
  </si>
  <si>
    <t>Moneda local</t>
  </si>
  <si>
    <t>Doc.compensación</t>
  </si>
  <si>
    <t>Texto</t>
  </si>
  <si>
    <t>Centro de beneficio</t>
  </si>
  <si>
    <t>Cuenta de mayor</t>
  </si>
  <si>
    <t>KR</t>
  </si>
  <si>
    <t>COP</t>
  </si>
  <si>
    <t>NOMBRE IPS</t>
  </si>
  <si>
    <t>NIT IPS</t>
  </si>
  <si>
    <t>CORTE DE CARTERA ENCABEZADO</t>
  </si>
  <si>
    <t>FECHA DE CONCILIACIÓN</t>
  </si>
  <si>
    <t>MODERADOR:</t>
  </si>
  <si>
    <t>NOMBRE DIRECTORA ADMON</t>
  </si>
  <si>
    <t>NOMBRE AUXILIAR CONTABLE</t>
  </si>
  <si>
    <t>NOMBRE 1 ASISTENTE IPS</t>
  </si>
  <si>
    <t>NOMBRE 2 ASISTENTE IPS</t>
  </si>
  <si>
    <t>CORTE DE CARTERA DESARROLLO</t>
  </si>
  <si>
    <t>CARTERA PRESENTADA IPS</t>
  </si>
  <si>
    <t>NOMBRE ABREVIADO</t>
  </si>
  <si>
    <t>CARTERA VERIFICADA POR LAS PARTES</t>
  </si>
  <si>
    <t>FACTURAS DEVUELTAS A LA IPS</t>
  </si>
  <si>
    <t>FACTURAS A VERIFICAR RADICACIÓN</t>
  </si>
  <si>
    <t>GLOSAS ACEPTAS POR PARTE DE LA IPS</t>
  </si>
  <si>
    <t>FACTURAS RECONOCIDAS EN ACTA REALIZADA ENTRE GERENTES</t>
  </si>
  <si>
    <t>FACTURAS A SOPORTAR PAGO POR PARTE DE LA EPS</t>
  </si>
  <si>
    <t>PAGOS PENDIENTES POR DESCARGAR EPS</t>
  </si>
  <si>
    <t>DIFERENCIAS ENTRE LAS PARTES</t>
  </si>
  <si>
    <t>NOMBRE FIRMA 1 EPS</t>
  </si>
  <si>
    <t>CARGO FIRMA 1 EPS</t>
  </si>
  <si>
    <t>NOMBRE FIRMA 2 EPS</t>
  </si>
  <si>
    <t>CARGO FIRMA 2 EPS</t>
  </si>
  <si>
    <t>NOMBRE FIRMA 1 IPS</t>
  </si>
  <si>
    <t>CARGO FIRMA 1 IPS</t>
  </si>
  <si>
    <t>NOMBRE FIRMA 2 IPS</t>
  </si>
  <si>
    <t>CARGO FIRMA 2 IPS</t>
  </si>
  <si>
    <t>WILMAR GERARDO LÓPEZ SANCHEZ</t>
  </si>
  <si>
    <t>CLARA INES ANTONIO MARIÑO</t>
  </si>
  <si>
    <t>Directora Administrativa y Financiera COOSALUD EPS</t>
  </si>
  <si>
    <t>Auxiliar de Contabilidad COOSALUD EPS</t>
  </si>
  <si>
    <t>DIFERENCIA ENTRE LAS PARTES</t>
  </si>
  <si>
    <t>2905100202</t>
  </si>
  <si>
    <t>#</t>
  </si>
  <si>
    <t>No DE FACTURA</t>
  </si>
  <si>
    <t>VALOR FACTURA</t>
  </si>
  <si>
    <t>SANTANDER</t>
  </si>
  <si>
    <t>VALOR ADEUDADO</t>
  </si>
  <si>
    <t>TOTAL, CARTERA</t>
  </si>
  <si>
    <t>AB</t>
  </si>
  <si>
    <t>2905100203</t>
  </si>
  <si>
    <t>NORTE DE SANTANDER</t>
  </si>
  <si>
    <t>RESUMEN POR SUCURSALES CARTERA RECONOCIDA PARA PAGO IPS ESE HOSPITAL SAN FRANCISCO DE VILLA DE LEYVA NIT 900226715</t>
  </si>
  <si>
    <t>RESUMEN VERIFICACIÓN DE CARTERA IPS ESE HOSPITAL SAN FRANCISCO DE VILLA DE LEYVA NIT 900226715</t>
  </si>
  <si>
    <t>CARTERA PRESENTADA IPS HOSPITAL DE VILLA DE LEYVA</t>
  </si>
  <si>
    <t>ESE HOSPITAL SAN FRANCISCO DE VILLA DE LEYVA</t>
  </si>
  <si>
    <t>891800906-3</t>
  </si>
  <si>
    <t>LEIDY E. RODRIGUEZ CASTILLO</t>
  </si>
  <si>
    <t>HOSP. DE VILLA DE LEYVA</t>
  </si>
  <si>
    <t>Auxiliar de Cartera Hospital San Francisco De Villa De Leyva</t>
  </si>
  <si>
    <t>NIT</t>
  </si>
  <si>
    <t>RAZON SOCIAL</t>
  </si>
  <si>
    <t>ESE HOSPITAL SAN FRANCISCO  DE VILLA DE LEYVA</t>
  </si>
  <si>
    <t xml:space="preserve">NOMBRE </t>
  </si>
  <si>
    <t xml:space="preserve">LEYDI RODRIGUEZ CASTILLO </t>
  </si>
  <si>
    <t xml:space="preserve"> AUXILIAR DE CARTERA </t>
  </si>
  <si>
    <t>TELEFONO</t>
  </si>
  <si>
    <t>CORREO</t>
  </si>
  <si>
    <t>hsanfrancartera@hotmail.com</t>
  </si>
  <si>
    <t>No FACTURA</t>
  </si>
  <si>
    <t>FECHA DE FACTURA</t>
  </si>
  <si>
    <t>FECHA DE RADICADO</t>
  </si>
  <si>
    <t xml:space="preserve">SALDO FACTURA </t>
  </si>
  <si>
    <t>15469093083 JESUS ANDRES ROJAS MONTOYA</t>
  </si>
  <si>
    <t>1091359031</t>
  </si>
  <si>
    <t>1902042253</t>
  </si>
  <si>
    <t>20001884594 DIANA GUILLERMINA RODRIGUEZ VEGA</t>
  </si>
  <si>
    <t>1231461</t>
  </si>
  <si>
    <t>1902042278</t>
  </si>
  <si>
    <t>68368141398 GLADYS EVANGELINA FONTECHA PINZON</t>
  </si>
  <si>
    <t>1233136</t>
  </si>
  <si>
    <t>15293101084 ANYI MILENA SANABRIA LOPEZ</t>
  </si>
  <si>
    <t>1902042293</t>
  </si>
  <si>
    <t>68079298644 CRISTIAN ANDRES HERRERA BARRAGAN</t>
  </si>
  <si>
    <t>1234915</t>
  </si>
  <si>
    <t>20001883420 MARYULIS ESTHER PERTUZ YANETH</t>
  </si>
  <si>
    <t>1235537</t>
  </si>
  <si>
    <t>1902042299</t>
  </si>
  <si>
    <t>68001351842 SEBASTIAN  MEDINA HERRERA</t>
  </si>
  <si>
    <t>1235170</t>
  </si>
  <si>
    <t>1091822256</t>
  </si>
  <si>
    <t>1230191</t>
  </si>
  <si>
    <t>1902041674</t>
  </si>
  <si>
    <t>1235575</t>
  </si>
  <si>
    <t>1902041691</t>
  </si>
  <si>
    <t>68397001264 MARIA ELENA PINZON DE FONTECHA</t>
  </si>
  <si>
    <t>1232963</t>
  </si>
  <si>
    <t>1902041703</t>
  </si>
  <si>
    <t>1232143</t>
  </si>
  <si>
    <t>1902041725</t>
  </si>
  <si>
    <t>1232072</t>
  </si>
  <si>
    <t>10170912080</t>
  </si>
  <si>
    <t>1901556067</t>
  </si>
  <si>
    <t>1208644</t>
  </si>
  <si>
    <t>6819017011</t>
  </si>
  <si>
    <t>1901556069</t>
  </si>
  <si>
    <t>1208798</t>
  </si>
  <si>
    <t>1901556070</t>
  </si>
  <si>
    <t>47001304199 YURANIS PAOLA GARCIA ARIZA</t>
  </si>
  <si>
    <t>1209580</t>
  </si>
  <si>
    <t>4700117011</t>
  </si>
  <si>
    <t>1901556071</t>
  </si>
  <si>
    <t>13430461188 JESUS MANUEL CASTRILLO CAMARGO</t>
  </si>
  <si>
    <t>1210227</t>
  </si>
  <si>
    <t>1343017011</t>
  </si>
  <si>
    <t>1529317011</t>
  </si>
  <si>
    <t>2000117021</t>
  </si>
  <si>
    <t>5487417011</t>
  </si>
  <si>
    <t>11060932999</t>
  </si>
  <si>
    <t>68001391435 YEIMIS TERESA ORTIZ MANCILLA</t>
  </si>
  <si>
    <t>1203240</t>
  </si>
  <si>
    <t>6800117011</t>
  </si>
  <si>
    <t>1546917011</t>
  </si>
  <si>
    <t>12031156378</t>
  </si>
  <si>
    <t>1901927854</t>
  </si>
  <si>
    <t>68755153378 LIBARDO  MAMTILLA MONSALVE</t>
  </si>
  <si>
    <t>1221128</t>
  </si>
  <si>
    <t>6875517011</t>
  </si>
  <si>
    <t>1550017011</t>
  </si>
  <si>
    <t>1901927866</t>
  </si>
  <si>
    <t>1222176</t>
  </si>
  <si>
    <t>15469103379 MARIA ELIZABETH GUERRERO PAEZ</t>
  </si>
  <si>
    <t>12031206861</t>
  </si>
  <si>
    <t>1220769</t>
  </si>
  <si>
    <t>1901927777</t>
  </si>
  <si>
    <t>1220770</t>
  </si>
  <si>
    <t>1901927779</t>
  </si>
  <si>
    <t>1221935</t>
  </si>
  <si>
    <t>6839717011</t>
  </si>
  <si>
    <t>1901927782</t>
  </si>
  <si>
    <t>68397052763 HUMBERTO  ARIZA LEON</t>
  </si>
  <si>
    <t>1221939</t>
  </si>
  <si>
    <t>1901927783</t>
  </si>
  <si>
    <t>1222624</t>
  </si>
  <si>
    <t>1901927787</t>
  </si>
  <si>
    <t>1223241</t>
  </si>
  <si>
    <t>1901927790</t>
  </si>
  <si>
    <t>1223242</t>
  </si>
  <si>
    <t>1901927799</t>
  </si>
  <si>
    <t>1223337</t>
  </si>
  <si>
    <t>1901927803</t>
  </si>
  <si>
    <t>1223424</t>
  </si>
  <si>
    <t>1901927806</t>
  </si>
  <si>
    <t>1225592</t>
  </si>
  <si>
    <t>1901927809</t>
  </si>
  <si>
    <t>1225681</t>
  </si>
  <si>
    <t>1901927812</t>
  </si>
  <si>
    <t>1225682</t>
  </si>
  <si>
    <t>1228064</t>
  </si>
  <si>
    <t>6857217011</t>
  </si>
  <si>
    <t>5171044023</t>
  </si>
  <si>
    <t>1159464</t>
  </si>
  <si>
    <t>7600117011</t>
  </si>
  <si>
    <t>1900814378</t>
  </si>
  <si>
    <t>47001242321 SHIRLEY PATRICIA FLOREZ FONTALVO</t>
  </si>
  <si>
    <t>1159693</t>
  </si>
  <si>
    <t>2905100102</t>
  </si>
  <si>
    <t>2905100103</t>
  </si>
  <si>
    <t>6191058496</t>
  </si>
  <si>
    <t>1900995092</t>
  </si>
  <si>
    <t>47001068783 EYLIN MAYERLIN ORREGO GONZALEZ</t>
  </si>
  <si>
    <t>1170404</t>
  </si>
  <si>
    <t>15001094739 GERI VARE RIVAS VARGAS</t>
  </si>
  <si>
    <t>1173251</t>
  </si>
  <si>
    <t>1500117011</t>
  </si>
  <si>
    <t>7181041674</t>
  </si>
  <si>
    <t>1180991</t>
  </si>
  <si>
    <t>1181693</t>
  </si>
  <si>
    <t>8061231541</t>
  </si>
  <si>
    <t>1901201312</t>
  </si>
  <si>
    <t>05038081275 NEFER  ARROYAVE VELEZ</t>
  </si>
  <si>
    <t>1188339</t>
  </si>
  <si>
    <t>503817011</t>
  </si>
  <si>
    <t>8171112829</t>
  </si>
  <si>
    <t>1193062</t>
  </si>
  <si>
    <t>9201214919</t>
  </si>
  <si>
    <t>1195562</t>
  </si>
  <si>
    <t>1901345849</t>
  </si>
  <si>
    <t>76622075195 LUIS GILBERTO JARAMILLO CARMONA</t>
  </si>
  <si>
    <t>1198788</t>
  </si>
  <si>
    <t>7662217011</t>
  </si>
  <si>
    <t>1901345850</t>
  </si>
  <si>
    <t>15500081712 EDILFONSO  RUBIO GARCIA</t>
  </si>
  <si>
    <t>1199184</t>
  </si>
  <si>
    <t>6810117011</t>
  </si>
  <si>
    <t>GL-159245932938</t>
  </si>
  <si>
    <t>103664968</t>
  </si>
  <si>
    <t>ACEPTA EPS GLOS FE 1180991 10/10/18 C</t>
  </si>
  <si>
    <t>GL-159245932943</t>
  </si>
  <si>
    <t>103664967</t>
  </si>
  <si>
    <t>ACEPTA EPS GLOS FE 1181693 10/10/18 C</t>
  </si>
  <si>
    <t>GL-1592467325831</t>
  </si>
  <si>
    <t>103164806</t>
  </si>
  <si>
    <t>ACEPTA EPS GLOS FE 1148199 23/07/18 C</t>
  </si>
  <si>
    <t>1148199</t>
  </si>
  <si>
    <t>GL-1592467325906</t>
  </si>
  <si>
    <t>103164807</t>
  </si>
  <si>
    <t>ACEPTA EPS GLOS FE 1152939 23/07/18 C</t>
  </si>
  <si>
    <t>1152939</t>
  </si>
  <si>
    <t>GL-1592467326626</t>
  </si>
  <si>
    <t>103664969</t>
  </si>
  <si>
    <t>ACEPTA EPS GLOS FE 1173251 10/10/18 C</t>
  </si>
  <si>
    <t>Sucursal</t>
  </si>
  <si>
    <t xml:space="preserve">CESAR </t>
  </si>
  <si>
    <t>MAGDALENA</t>
  </si>
  <si>
    <t>VALLE</t>
  </si>
  <si>
    <t>4081633795</t>
  </si>
  <si>
    <t>1902651437</t>
  </si>
  <si>
    <t>1260565</t>
  </si>
  <si>
    <t>5101725387</t>
  </si>
  <si>
    <t>1902749260</t>
  </si>
  <si>
    <t>15001091673 MIGUEL ANGEL GUARNIZO MERCHAN</t>
  </si>
  <si>
    <t>1263663</t>
  </si>
  <si>
    <t>1902749265</t>
  </si>
  <si>
    <t>15293111120 ANY SALOME ACERO VELA</t>
  </si>
  <si>
    <t>1267566</t>
  </si>
  <si>
    <t>1902749267</t>
  </si>
  <si>
    <t>15293087480 FLOR YAMILE SALAMANCA SALAMANCA</t>
  </si>
  <si>
    <t>1269350</t>
  </si>
  <si>
    <t>5101727360</t>
  </si>
  <si>
    <t>1902749255</t>
  </si>
  <si>
    <t>1269250</t>
  </si>
  <si>
    <t>6807917011</t>
  </si>
  <si>
    <t>1902596226</t>
  </si>
  <si>
    <t>SALDO COMP PAGO MAY 2019</t>
  </si>
  <si>
    <t>3041550674</t>
  </si>
  <si>
    <t>1902463418</t>
  </si>
  <si>
    <t>1241112</t>
  </si>
  <si>
    <t>1902463422</t>
  </si>
  <si>
    <t>1241483</t>
  </si>
  <si>
    <t>1244464</t>
  </si>
  <si>
    <t>1902463432</t>
  </si>
  <si>
    <t>68001401764 ZOE GABRIELA MORENO ORTIZ</t>
  </si>
  <si>
    <t>1244627</t>
  </si>
  <si>
    <t>3071031666</t>
  </si>
  <si>
    <t>1902460300</t>
  </si>
  <si>
    <t>20001274520 JHON JAIDER CARO ALVEAR</t>
  </si>
  <si>
    <t>1246360</t>
  </si>
  <si>
    <t>1902460306</t>
  </si>
  <si>
    <t>68101177621 REINALDA  FRANCO DE GUIZA</t>
  </si>
  <si>
    <t>1247158</t>
  </si>
  <si>
    <t>1902460311</t>
  </si>
  <si>
    <t>1252418</t>
  </si>
  <si>
    <t>1902460317</t>
  </si>
  <si>
    <t>1253294</t>
  </si>
  <si>
    <t>1902464918</t>
  </si>
  <si>
    <t>SALDO COMP PAGO ABR 2019</t>
  </si>
  <si>
    <t>DF-150683770</t>
  </si>
  <si>
    <t>DF-159246736096</t>
  </si>
  <si>
    <t>DF-159246736058</t>
  </si>
  <si>
    <t>DF-159246736057</t>
  </si>
  <si>
    <t>BOYACÁ</t>
  </si>
  <si>
    <t>6101740302</t>
  </si>
  <si>
    <t>1903031499</t>
  </si>
  <si>
    <t>1278197</t>
  </si>
  <si>
    <t>1903031514</t>
  </si>
  <si>
    <t>76109528156 MARTHA MELBA GUERRA PRADO</t>
  </si>
  <si>
    <t>1270835</t>
  </si>
  <si>
    <t>1903115406</t>
  </si>
  <si>
    <t>15469097920 EDNA LINDA DIVEY TORRES PEÑA</t>
  </si>
  <si>
    <t>1274607</t>
  </si>
  <si>
    <t>1903115415</t>
  </si>
  <si>
    <t>20013899300 MARIA ALEJANDRA MANJARREZ TORREJANO</t>
  </si>
  <si>
    <t>1279021</t>
  </si>
  <si>
    <t>6101741705</t>
  </si>
  <si>
    <t>1903031446</t>
  </si>
  <si>
    <t>1277459</t>
  </si>
  <si>
    <t>6101745814</t>
  </si>
  <si>
    <t>1903031381</t>
  </si>
  <si>
    <t>1269968</t>
  </si>
  <si>
    <t>1903031386</t>
  </si>
  <si>
    <t>1270116</t>
  </si>
  <si>
    <t>1903031393</t>
  </si>
  <si>
    <t>1273246</t>
  </si>
  <si>
    <t>1903031399</t>
  </si>
  <si>
    <t>1273494</t>
  </si>
  <si>
    <t>1903031409</t>
  </si>
  <si>
    <t>15293000102 FLORINDA  VILLAMIL DE MUNEVAR</t>
  </si>
  <si>
    <t>1274621</t>
  </si>
  <si>
    <t>1903031415</t>
  </si>
  <si>
    <t>15293000440 VITALIANO  RUIZ GUERRERO</t>
  </si>
  <si>
    <t>1278690</t>
  </si>
  <si>
    <t>1903031420</t>
  </si>
  <si>
    <t>1278520</t>
  </si>
  <si>
    <t>7091109245</t>
  </si>
  <si>
    <t>1903199088</t>
  </si>
  <si>
    <t>1279781</t>
  </si>
  <si>
    <t>7091110605</t>
  </si>
  <si>
    <t>1903199005</t>
  </si>
  <si>
    <t>1280399</t>
  </si>
  <si>
    <t>1903200780</t>
  </si>
  <si>
    <t>1279657</t>
  </si>
  <si>
    <t>104828632</t>
  </si>
  <si>
    <t>SALDO FE 1228064 68368141398 GLADYS EVANGELINA FON</t>
  </si>
  <si>
    <t>104828634</t>
  </si>
  <si>
    <t>SALDO FE 1159464 76001083358 PEDRO IGNACIO SANCHEZ</t>
  </si>
  <si>
    <t>104828623</t>
  </si>
  <si>
    <t>SALDO FE 1193062 15293000589 DILSA MERCEDES GUERRE</t>
  </si>
  <si>
    <t>FACTURA</t>
  </si>
  <si>
    <t>COD_DEVOLUCION</t>
  </si>
  <si>
    <t>OBSERVACIONES</t>
  </si>
  <si>
    <t>FECHA_DEVOLUCION</t>
  </si>
  <si>
    <t>FECHA_LLEGADA_APLISALUD</t>
  </si>
  <si>
    <t>IPS</t>
  </si>
  <si>
    <t>NOMBRE</t>
  </si>
  <si>
    <t>MOTIVO_ESPECIFICO</t>
  </si>
  <si>
    <t>DESCRIPCION</t>
  </si>
  <si>
    <t>Bustamante Daza Angie Katherine</t>
  </si>
  <si>
    <t>Autorización principal no existe o no corresponde al prestador del servicio de salud</t>
  </si>
  <si>
    <t>DF-159246735883</t>
  </si>
  <si>
    <t>DF-159246735884</t>
  </si>
  <si>
    <t>DF-159246735885</t>
  </si>
  <si>
    <t>Cuchivaguen Quiroz Maria Esperanza</t>
  </si>
  <si>
    <t>Usuario o servicio correspondiente a otro plan responsable</t>
  </si>
  <si>
    <t>DF-159246734058</t>
  </si>
  <si>
    <t>DF-159246734059</t>
  </si>
  <si>
    <t>DF-159246734060</t>
  </si>
  <si>
    <t>DF-159246733161</t>
  </si>
  <si>
    <t>Factura no cumple requisitos legales</t>
  </si>
  <si>
    <t>DF-159246733162</t>
  </si>
  <si>
    <t>DF-159246733163</t>
  </si>
  <si>
    <t>DF-159246733164</t>
  </si>
  <si>
    <t>DF-159246721869</t>
  </si>
  <si>
    <t>Se devuelve factura con todos sus soportes ya que segun lo facturado corresponde a mes de octubre y debe ser facturado con el  nit anterior ( coosalud eps-s 800249241 )</t>
  </si>
  <si>
    <t>1272089</t>
  </si>
  <si>
    <t>2205200201</t>
  </si>
  <si>
    <t>1270179</t>
  </si>
  <si>
    <t>1286115</t>
  </si>
  <si>
    <t>9021321674</t>
  </si>
  <si>
    <t>1903323239</t>
  </si>
  <si>
    <t>15646093675 JUAN ANGEL PEÑA SIERRA</t>
  </si>
  <si>
    <t>1296664</t>
  </si>
  <si>
    <t>1903323240</t>
  </si>
  <si>
    <t>25754141009 EDGAR ALFONSO ORTIZ PUENTES</t>
  </si>
  <si>
    <t>1298704</t>
  </si>
  <si>
    <t>CUNDINAMARCA</t>
  </si>
  <si>
    <t>1303082</t>
  </si>
  <si>
    <t>9021347182</t>
  </si>
  <si>
    <t>1903323246</t>
  </si>
  <si>
    <t>1253600</t>
  </si>
  <si>
    <t>1903323247</t>
  </si>
  <si>
    <t>1255030</t>
  </si>
  <si>
    <t>1903323248</t>
  </si>
  <si>
    <t>1255032</t>
  </si>
  <si>
    <t>1903323250</t>
  </si>
  <si>
    <t>1255034</t>
  </si>
  <si>
    <t>1903323253</t>
  </si>
  <si>
    <t>1256238</t>
  </si>
  <si>
    <t>1903323255</t>
  </si>
  <si>
    <t>1256723</t>
  </si>
  <si>
    <t>1903323262</t>
  </si>
  <si>
    <t>1291087</t>
  </si>
  <si>
    <t>1903323265</t>
  </si>
  <si>
    <t>1291088</t>
  </si>
  <si>
    <t>1903323267</t>
  </si>
  <si>
    <t>1291090</t>
  </si>
  <si>
    <t>15001101865 JAVIER JOSE ESCALONA RIVAS</t>
  </si>
  <si>
    <t>1293197</t>
  </si>
  <si>
    <t>1903323279</t>
  </si>
  <si>
    <t>15293078348 RITO RAMON SAAVEDRA PIZA</t>
  </si>
  <si>
    <t>1295086</t>
  </si>
  <si>
    <t>1903323283</t>
  </si>
  <si>
    <t>15293100932 LUZDARY PAOLA PIZA GUERRERO</t>
  </si>
  <si>
    <t>1295144</t>
  </si>
  <si>
    <t>1903323335</t>
  </si>
  <si>
    <t>15135154086 ANA BRICEIDA GORDILLO LOPEZ</t>
  </si>
  <si>
    <t>1288814</t>
  </si>
  <si>
    <t>9021736105</t>
  </si>
  <si>
    <t>1903326719</t>
  </si>
  <si>
    <t>1231885</t>
  </si>
  <si>
    <t>1903326722</t>
  </si>
  <si>
    <t>1233798</t>
  </si>
  <si>
    <t>12101345019</t>
  </si>
  <si>
    <t>1903913731</t>
  </si>
  <si>
    <t>GLOSA INICIAL GL-15068343105</t>
  </si>
  <si>
    <t>1325891</t>
  </si>
  <si>
    <t>11060903887</t>
  </si>
  <si>
    <t>1903754335</t>
  </si>
  <si>
    <t>15293000360 LUZ HERLINDA ACERO ACERO</t>
  </si>
  <si>
    <t>1312133</t>
  </si>
  <si>
    <t>1903754336</t>
  </si>
  <si>
    <t>15293081114 JORGE ARMANDO CUELLAR FORERO</t>
  </si>
  <si>
    <t>1312573</t>
  </si>
  <si>
    <t>1903754349</t>
  </si>
  <si>
    <t>15238148842 JULIAN DAVID GUTIERREZ ARAQUE</t>
  </si>
  <si>
    <t>1313037</t>
  </si>
  <si>
    <t>11060904287</t>
  </si>
  <si>
    <t>1903754221</t>
  </si>
  <si>
    <t>68229382899 JHOAN CAMILO DIAZ DIAZ</t>
  </si>
  <si>
    <t>1310802</t>
  </si>
  <si>
    <t>1903754225</t>
  </si>
  <si>
    <t>1312594</t>
  </si>
  <si>
    <t>1903754230</t>
  </si>
  <si>
    <t>15646041373 AGAPITO  BETANCOURT GIL</t>
  </si>
  <si>
    <t>1314488</t>
  </si>
  <si>
    <t>11060909903</t>
  </si>
  <si>
    <t>1903754391</t>
  </si>
  <si>
    <t>15646081706 YENIFER SORANY MARTINEZ ARIZA</t>
  </si>
  <si>
    <t>1304977</t>
  </si>
  <si>
    <t>11060914451</t>
  </si>
  <si>
    <t>1903754148</t>
  </si>
  <si>
    <t>1308833</t>
  </si>
  <si>
    <t>1903754152</t>
  </si>
  <si>
    <t>15293000172 CARLOS  SANCHEZ PUENTES</t>
  </si>
  <si>
    <t>1310570</t>
  </si>
  <si>
    <t>1903754154</t>
  </si>
  <si>
    <t>47001337293 SARA SOFIA AGUILAR ORELLANO</t>
  </si>
  <si>
    <t>1309981</t>
  </si>
  <si>
    <t>12101344794</t>
  </si>
  <si>
    <t>1903863544</t>
  </si>
  <si>
    <t>15500000505 AURA SANCHEZ</t>
  </si>
  <si>
    <t>1322230</t>
  </si>
  <si>
    <t>1903863549</t>
  </si>
  <si>
    <t>1325291</t>
  </si>
  <si>
    <t>1903913715</t>
  </si>
  <si>
    <t>54874380586 MARIA PAIPA</t>
  </si>
  <si>
    <t>1321613</t>
  </si>
  <si>
    <t>1903913725</t>
  </si>
  <si>
    <t>76109528156 MARTHA GUERRA</t>
  </si>
  <si>
    <t>1323504</t>
  </si>
  <si>
    <t>15001094739 GERI-VARE RIVAS</t>
  </si>
  <si>
    <t>1903751182</t>
  </si>
  <si>
    <t>VR SALDO FACTURA</t>
  </si>
  <si>
    <t>105041257</t>
  </si>
  <si>
    <t>SALDO FE 1230191 68368141398 GLADYS EVANGELINA FON</t>
  </si>
  <si>
    <t>ABONO FE 1230191 68368141398 GLADYS EVANGELINA FON</t>
  </si>
  <si>
    <t>1903400240</t>
  </si>
  <si>
    <t>SALDO COMP PAGO OCT 2019</t>
  </si>
  <si>
    <t>105183178</t>
  </si>
  <si>
    <t>SALDO FE 1244464 15001091673 MIGUEL ANGEL GUARNIZO</t>
  </si>
  <si>
    <t>7610917011</t>
  </si>
  <si>
    <t>2001317011</t>
  </si>
  <si>
    <t>1903748630</t>
  </si>
  <si>
    <t>SALDO FACT 1180991 47001379171 DAVID RAMON GARCIA</t>
  </si>
  <si>
    <t>105041256</t>
  </si>
  <si>
    <t>SALDO FE 1303082 54874359014 ENRIQUE  PAIPA</t>
  </si>
  <si>
    <t>1564617011</t>
  </si>
  <si>
    <t>2575419021</t>
  </si>
  <si>
    <t>9021324459</t>
  </si>
  <si>
    <t>1903514918</t>
  </si>
  <si>
    <t>1230643</t>
  </si>
  <si>
    <t>1513517011</t>
  </si>
  <si>
    <t>GL-155555559731270</t>
  </si>
  <si>
    <t>105187751</t>
  </si>
  <si>
    <t>ACEPTA EPS GLOS FE 1270179 03/12/19 C</t>
  </si>
  <si>
    <t>GL-1592467329702</t>
  </si>
  <si>
    <t>105187748</t>
  </si>
  <si>
    <t>ACEPTA EPS GLOS FE 1272089 03/12/19 C</t>
  </si>
  <si>
    <t>GL-1592467329705</t>
  </si>
  <si>
    <t>105187749</t>
  </si>
  <si>
    <t>ACEPTA EPS GLOS FE 1278197 03/12/19 C</t>
  </si>
  <si>
    <t>GL-1592467330014</t>
  </si>
  <si>
    <t>105187750</t>
  </si>
  <si>
    <t>ACEPTA EPS GLOS FE 1286115 03/12/19 C</t>
  </si>
  <si>
    <t>6829617011</t>
  </si>
  <si>
    <t>Observación</t>
  </si>
  <si>
    <t>boyaca</t>
  </si>
  <si>
    <t>ZP</t>
  </si>
  <si>
    <t>1500000000</t>
  </si>
  <si>
    <t>HOSPITAL SAN FRANCISCO VILLA DE LEYVA</t>
  </si>
  <si>
    <t>IPS ENVIAR SOPORTE DE RADICACIÓN (RECIBIDO DE APLISALUD)</t>
  </si>
  <si>
    <t>30 DE ABRIL DE 2020</t>
  </si>
  <si>
    <t xml:space="preserve">TOTAL </t>
  </si>
  <si>
    <t>FACTURAS PARA VERIFICAR RADICACIÓN</t>
  </si>
  <si>
    <t>Se hace devolcuion de factura correspondiente a la prestacion del servicio al paciente ARDILA RODRIGUEZ ANGIE MARCELA. DE FECHA 02/03/2019.  servicio de urgencias capitado. no lugar a cobro</t>
  </si>
  <si>
    <t xml:space="preserve">Se devuelve factura con todos sus soportes  .  ya que no se evidencia codigo de  autorizacion por parte de COOSALUD EPS . </t>
  </si>
  <si>
    <t>Se devuelve factura con todos sus soportes  .  ya que no se evidencia codigo de  autorizacion por parte de COOSALUD EPS .</t>
  </si>
  <si>
    <t xml:space="preserve">Se devuelve factura con todos sus soportes . se evidencia que ips notifica servicio facturado el dia 30-05-2019  el cual es extemporaneo  servicios prestados en diciembre . ademas no se evidencia respuesta  codigo de autorizacion por parte de linea 018000 de coosalud . Una vez subsanado motivos de devolución radicar la  factura con todos sus soportes y rips </t>
  </si>
  <si>
    <t>Se hace devolucion con todos sus soportes rips anexos con errores. se anexa pantallazo de los mismos. una vez subsanado el motivo de la devolucion radicar nuevamente para su respectivo tramite.</t>
  </si>
  <si>
    <t>6822917011</t>
  </si>
  <si>
    <t>54874380586 MARIA PAIPA (SALDO MAR/20)</t>
  </si>
  <si>
    <t>2101501581</t>
  </si>
  <si>
    <t>1904403005</t>
  </si>
  <si>
    <t>25754141009 EDGAR ORTIZ</t>
  </si>
  <si>
    <t>1327633</t>
  </si>
  <si>
    <t>2575420011</t>
  </si>
  <si>
    <t>1904403014</t>
  </si>
  <si>
    <t>1329807</t>
  </si>
  <si>
    <t>2101502339</t>
  </si>
  <si>
    <t>105212276</t>
  </si>
  <si>
    <t>SALDO FE 1331694 25754126095 LUANA GOMEZ</t>
  </si>
  <si>
    <t>1331694</t>
  </si>
  <si>
    <t>2101503717</t>
  </si>
  <si>
    <t>105239970</t>
  </si>
  <si>
    <t>SALDO FE 1334394 25754141009 EDGAR ORTIZ</t>
  </si>
  <si>
    <t>1334394</t>
  </si>
  <si>
    <t>2101504129</t>
  </si>
  <si>
    <t>105212277</t>
  </si>
  <si>
    <t>SALDO FE 1337130 23574161491 WUIRMID LOPEZ</t>
  </si>
  <si>
    <t>1337130</t>
  </si>
  <si>
    <t>2357420011</t>
  </si>
  <si>
    <t>CORDOBA</t>
  </si>
  <si>
    <t>1904404200</t>
  </si>
  <si>
    <t>25754126095 LUANA GOMEZ</t>
  </si>
  <si>
    <t>1336715</t>
  </si>
  <si>
    <t>1904404215</t>
  </si>
  <si>
    <t>08560590435 MARISOL COLPAS</t>
  </si>
  <si>
    <t>1338702</t>
  </si>
  <si>
    <t>856020011</t>
  </si>
  <si>
    <t xml:space="preserve">ATLANTICO </t>
  </si>
  <si>
    <t>1904404227</t>
  </si>
  <si>
    <t>1338921</t>
  </si>
  <si>
    <t>1904404235</t>
  </si>
  <si>
    <t>15681190882 EMILI GAONA</t>
  </si>
  <si>
    <t>1339090</t>
  </si>
  <si>
    <t>1529320011</t>
  </si>
  <si>
    <t>1904404243</t>
  </si>
  <si>
    <t>1340668</t>
  </si>
  <si>
    <t>5487420011</t>
  </si>
  <si>
    <t>105210975</t>
  </si>
  <si>
    <t>SALDO 15001101865 JAVIER JOSE ESCALONA RIVAS</t>
  </si>
  <si>
    <t>2000326605</t>
  </si>
  <si>
    <t>2000289431</t>
  </si>
  <si>
    <t>2000289464</t>
  </si>
  <si>
    <t>2000299828</t>
  </si>
  <si>
    <t>GIRO EVENTO MARZO 2020 BOYACÁ</t>
  </si>
  <si>
    <t>1523817011</t>
  </si>
  <si>
    <t>20200301</t>
  </si>
  <si>
    <t>ABONO 15001101865 JAVIER JOSE ESCALONA RIVAS</t>
  </si>
  <si>
    <t>MPS BOY-568</t>
  </si>
  <si>
    <t>2000281576</t>
  </si>
  <si>
    <t>EVENTO MAR_2020</t>
  </si>
  <si>
    <t>54874380586 MARIA PAIPA (ABONO MAR/20)</t>
  </si>
  <si>
    <t>GIRO EVENTO MARZO 2020 NORTE DE SANTANDER</t>
  </si>
  <si>
    <t>MPS NOR-1057</t>
  </si>
  <si>
    <t>norte de santander</t>
  </si>
  <si>
    <t>2000282066</t>
  </si>
  <si>
    <t>5400000000</t>
  </si>
  <si>
    <t>ABONO FE 1337130 23574161491 WUIRMID LOPEZ</t>
  </si>
  <si>
    <t>GIRO EVENTO MARZO 2020 CORDOBA</t>
  </si>
  <si>
    <t>MPS COR-750</t>
  </si>
  <si>
    <t>cordoba</t>
  </si>
  <si>
    <t>2000281758</t>
  </si>
  <si>
    <t>2300000000</t>
  </si>
  <si>
    <t>GIRO EVENTO MAYO 2020 BOYACÁ</t>
  </si>
  <si>
    <t>ABONO FE 1334394 25754141009 EDGAR ORTIZ</t>
  </si>
  <si>
    <t>1904404189</t>
  </si>
  <si>
    <t>1334363</t>
  </si>
  <si>
    <t>70497106 BOY-339</t>
  </si>
  <si>
    <t>2000323183</t>
  </si>
  <si>
    <t>EVENTO - DESENCAJE RESERVAS TECNICAS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</si>
</sst>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\ * #,##0_);_(&quot;$&quot;\ * \(#,##0\);_(&quot;$&quot;\ * &quot;-&quot;_);_(@_)"/>
    <numFmt numFmtId="41" formatCode="_(* #,##0_);_(* \(#,##0\);_(* &quot;-&quot;_);_(@_)"/>
    <numFmt numFmtId="164" formatCode="dd/mm/yyyy;@"/>
    <numFmt numFmtId="166" formatCode="d\-mmm\-yy"/>
    <numFmt numFmtId="167" formatCode="_-* #,##0.00_-;\-* #,##0.00_-;_-* &quot;-&quot;??_-;_-@_-"/>
    <numFmt numFmtId="168" formatCode="d/mm/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DDD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0" fillId="0" borderId="0"/>
    <xf numFmtId="0" fontId="7" fillId="0" borderId="0"/>
  </cellStyleXfs>
  <cellXfs count="89">
    <xf numFmtId="0" fontId="0" fillId="0" borderId="0" xfId="0"/>
    <xf numFmtId="41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1" fontId="2" fillId="0" borderId="0" xfId="0" applyNumberFormat="1" applyFont="1"/>
    <xf numFmtId="0" fontId="2" fillId="0" borderId="1" xfId="0" applyFont="1" applyBorder="1"/>
    <xf numFmtId="41" fontId="2" fillId="0" borderId="1" xfId="0" applyNumberFormat="1" applyFont="1" applyBorder="1"/>
    <xf numFmtId="0" fontId="1" fillId="0" borderId="1" xfId="0" applyFont="1" applyBorder="1"/>
    <xf numFmtId="41" fontId="1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horizontal="left" vertical="center" wrapText="1"/>
    </xf>
    <xf numFmtId="4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2" fontId="3" fillId="0" borderId="1" xfId="0" applyNumberFormat="1" applyFont="1" applyBorder="1"/>
    <xf numFmtId="0" fontId="5" fillId="4" borderId="0" xfId="0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42" fontId="5" fillId="4" borderId="0" xfId="0" applyNumberFormat="1" applyFont="1" applyFill="1" applyAlignment="1">
      <alignment horizontal="center"/>
    </xf>
    <xf numFmtId="0" fontId="5" fillId="4" borderId="0" xfId="0" applyFon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2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2" fontId="4" fillId="0" borderId="0" xfId="0" applyNumberFormat="1" applyFont="1"/>
    <xf numFmtId="41" fontId="1" fillId="2" borderId="1" xfId="0" applyNumberFormat="1" applyFont="1" applyFill="1" applyBorder="1" applyAlignment="1">
      <alignment horizontal="center" vertical="center" wrapText="1"/>
    </xf>
    <xf numFmtId="41" fontId="0" fillId="0" borderId="0" xfId="0" applyNumberFormat="1"/>
    <xf numFmtId="0" fontId="5" fillId="0" borderId="0" xfId="0" applyFont="1"/>
    <xf numFmtId="41" fontId="5" fillId="0" borderId="0" xfId="0" applyNumberFormat="1" applyFont="1"/>
    <xf numFmtId="0" fontId="2" fillId="0" borderId="4" xfId="0" applyFont="1" applyBorder="1"/>
    <xf numFmtId="41" fontId="2" fillId="0" borderId="4" xfId="0" applyNumberFormat="1" applyFont="1" applyBorder="1"/>
    <xf numFmtId="0" fontId="8" fillId="0" borderId="0" xfId="0" applyFont="1"/>
    <xf numFmtId="0" fontId="8" fillId="0" borderId="1" xfId="0" applyFont="1" applyBorder="1"/>
    <xf numFmtId="41" fontId="8" fillId="0" borderId="1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2" fillId="0" borderId="5" xfId="0" applyFont="1" applyBorder="1"/>
    <xf numFmtId="41" fontId="2" fillId="0" borderId="5" xfId="0" applyNumberFormat="1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/>
    <xf numFmtId="41" fontId="2" fillId="0" borderId="6" xfId="0" applyNumberFormat="1" applyFont="1" applyBorder="1"/>
    <xf numFmtId="0" fontId="7" fillId="5" borderId="6" xfId="0" applyFont="1" applyFill="1" applyBorder="1"/>
    <xf numFmtId="0" fontId="7" fillId="0" borderId="0" xfId="0" applyFont="1"/>
    <xf numFmtId="14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" fontId="1" fillId="3" borderId="1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41" fontId="5" fillId="3" borderId="6" xfId="0" applyNumberFormat="1" applyFont="1" applyFill="1" applyBorder="1" applyAlignment="1">
      <alignment horizontal="center" vertical="center"/>
    </xf>
    <xf numFmtId="0" fontId="5" fillId="0" borderId="6" xfId="0" applyFont="1" applyBorder="1"/>
    <xf numFmtId="41" fontId="5" fillId="0" borderId="6" xfId="0" applyNumberFormat="1" applyFont="1" applyBorder="1"/>
    <xf numFmtId="41" fontId="2" fillId="0" borderId="6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1" fillId="0" borderId="0" xfId="4" applyAlignment="1">
      <alignment horizontal="center" wrapText="1"/>
    </xf>
    <xf numFmtId="0" fontId="12" fillId="3" borderId="0" xfId="0" applyFont="1" applyFill="1"/>
    <xf numFmtId="14" fontId="12" fillId="3" borderId="0" xfId="0" applyNumberFormat="1" applyFont="1" applyFill="1" applyAlignment="1">
      <alignment horizontal="right"/>
    </xf>
    <xf numFmtId="3" fontId="12" fillId="3" borderId="0" xfId="0" applyNumberFormat="1" applyFont="1" applyFill="1" applyAlignment="1">
      <alignment horizontal="right"/>
    </xf>
    <xf numFmtId="0" fontId="8" fillId="0" borderId="6" xfId="0" applyFont="1" applyBorder="1"/>
    <xf numFmtId="41" fontId="8" fillId="0" borderId="6" xfId="0" applyNumberFormat="1" applyFont="1" applyBorder="1"/>
    <xf numFmtId="0" fontId="8" fillId="0" borderId="6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13" fillId="0" borderId="6" xfId="6" applyFont="1" applyBorder="1" applyAlignment="1">
      <alignment wrapText="1"/>
    </xf>
    <xf numFmtId="164" fontId="13" fillId="0" borderId="6" xfId="6" applyNumberFormat="1" applyFont="1" applyBorder="1" applyAlignment="1">
      <alignment wrapText="1"/>
    </xf>
    <xf numFmtId="166" fontId="0" fillId="0" borderId="6" xfId="0" applyNumberFormat="1" applyBorder="1" applyAlignment="1" applyProtection="1">
      <alignment horizontal="right" vertical="center" wrapText="1"/>
      <protection locked="0"/>
    </xf>
    <xf numFmtId="167" fontId="14" fillId="0" borderId="6" xfId="6" applyNumberFormat="1" applyFont="1" applyBorder="1" applyAlignment="1">
      <alignment wrapText="1"/>
    </xf>
    <xf numFmtId="168" fontId="14" fillId="0" borderId="6" xfId="6" applyNumberFormat="1" applyFont="1" applyBorder="1" applyAlignment="1">
      <alignment wrapText="1"/>
    </xf>
    <xf numFmtId="0" fontId="0" fillId="0" borderId="6" xfId="0" applyBorder="1"/>
    <xf numFmtId="167" fontId="5" fillId="0" borderId="0" xfId="0" applyNumberFormat="1" applyFont="1"/>
    <xf numFmtId="22" fontId="0" fillId="0" borderId="0" xfId="0" applyNumberFormat="1"/>
    <xf numFmtId="0" fontId="5" fillId="0" borderId="7" xfId="0" applyFont="1" applyBorder="1" applyAlignment="1">
      <alignment horizontal="center"/>
    </xf>
    <xf numFmtId="41" fontId="8" fillId="0" borderId="4" xfId="0" applyNumberFormat="1" applyFont="1" applyBorder="1"/>
  </cellXfs>
  <cellStyles count="7">
    <cellStyle name="Excel Built-in Normal" xfId="2" xr:uid="{FEAD7595-BA08-478F-B751-377DB77EF33F}"/>
    <cellStyle name="Excel Built-in Normal 1" xfId="1" xr:uid="{415A6882-2E43-4BC3-9D04-44747B12C90A}"/>
    <cellStyle name="Hipervínculo" xfId="4" builtinId="8"/>
    <cellStyle name="Normal" xfId="0" builtinId="0"/>
    <cellStyle name="Normal 2" xfId="3" xr:uid="{E6FCE486-371B-40FE-BF4F-3DF12DE6E494}"/>
    <cellStyle name="Normal 2 10" xfId="6" xr:uid="{1025BAB5-F5CE-49F0-9A10-57DCE39B0219}"/>
    <cellStyle name="Normal 2 13" xfId="5" xr:uid="{2E544BD6-D452-4802-ABA8-0EE03BC75B3F}"/>
  </cellStyles>
  <dxfs count="4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hsanfrancartera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DCA64-60F0-48F7-82B6-2CD7C6C23AB7}">
  <dimension ref="A1:AF2"/>
  <sheetViews>
    <sheetView workbookViewId="0">
      <selection activeCell="C3" sqref="C3"/>
    </sheetView>
  </sheetViews>
  <sheetFormatPr baseColWidth="10" defaultRowHeight="15" x14ac:dyDescent="0.25"/>
  <cols>
    <col min="1" max="1" width="33.5703125" style="17" bestFit="1" customWidth="1"/>
    <col min="2" max="2" width="11.42578125" style="17"/>
    <col min="3" max="3" width="30.7109375" style="17" bestFit="1" customWidth="1"/>
    <col min="4" max="4" width="23.140625" style="18" bestFit="1" customWidth="1"/>
    <col min="5" max="5" width="32.42578125" style="17" bestFit="1" customWidth="1"/>
    <col min="6" max="6" width="28.5703125" style="17" bestFit="1" customWidth="1"/>
    <col min="7" max="7" width="32.42578125" style="17" bestFit="1" customWidth="1"/>
    <col min="8" max="8" width="28.42578125" style="17" bestFit="1" customWidth="1"/>
    <col min="9" max="9" width="23.5703125" style="17" bestFit="1" customWidth="1"/>
    <col min="10" max="10" width="30.140625" style="17" bestFit="1" customWidth="1"/>
    <col min="11" max="11" width="25.85546875" style="19" bestFit="1" customWidth="1"/>
    <col min="12" max="12" width="20" style="17" bestFit="1" customWidth="1"/>
    <col min="13" max="13" width="32.85546875" style="21" bestFit="1" customWidth="1"/>
    <col min="14" max="14" width="32.85546875" style="21" customWidth="1"/>
    <col min="15" max="15" width="28.7109375" style="19" bestFit="1" customWidth="1"/>
    <col min="16" max="16" width="35.5703125" style="19" bestFit="1" customWidth="1"/>
    <col min="17" max="17" width="33.85546875" style="19" bestFit="1" customWidth="1"/>
    <col min="18" max="18" width="22.42578125" style="19" bestFit="1" customWidth="1"/>
    <col min="19" max="19" width="35.42578125" style="19" bestFit="1" customWidth="1"/>
    <col min="20" max="20" width="55.7109375" style="19" bestFit="1" customWidth="1"/>
    <col min="21" max="21" width="53.28515625" style="19" bestFit="1" customWidth="1"/>
    <col min="22" max="22" width="53.28515625" style="19" customWidth="1"/>
    <col min="23" max="23" width="38.140625" style="19" bestFit="1" customWidth="1"/>
    <col min="24" max="24" width="29.42578125" style="19" bestFit="1" customWidth="1"/>
    <col min="25" max="25" width="28.5703125" style="17" bestFit="1" customWidth="1"/>
    <col min="26" max="26" width="48.28515625" bestFit="1" customWidth="1"/>
    <col min="27" max="27" width="32.42578125" bestFit="1" customWidth="1"/>
    <col min="28" max="28" width="36.7109375" bestFit="1" customWidth="1"/>
    <col min="29" max="29" width="28.42578125" bestFit="1" customWidth="1"/>
    <col min="30" max="30" width="44.42578125" bestFit="1" customWidth="1"/>
  </cols>
  <sheetData>
    <row r="1" spans="1:32" s="16" customFormat="1" x14ac:dyDescent="0.25">
      <c r="A1" s="13" t="s">
        <v>33</v>
      </c>
      <c r="B1" s="13" t="s">
        <v>34</v>
      </c>
      <c r="C1" s="13" t="s">
        <v>35</v>
      </c>
      <c r="D1" s="14" t="s">
        <v>36</v>
      </c>
      <c r="E1" s="13" t="s">
        <v>37</v>
      </c>
      <c r="F1" s="13" t="s">
        <v>38</v>
      </c>
      <c r="G1" s="13" t="s">
        <v>39</v>
      </c>
      <c r="H1" s="13" t="s">
        <v>40</v>
      </c>
      <c r="I1" s="13" t="s">
        <v>41</v>
      </c>
      <c r="J1" s="13" t="s">
        <v>42</v>
      </c>
      <c r="K1" s="15" t="s">
        <v>43</v>
      </c>
      <c r="L1" s="13" t="s">
        <v>44</v>
      </c>
      <c r="M1" s="13" t="s">
        <v>12</v>
      </c>
      <c r="N1" s="13" t="s">
        <v>45</v>
      </c>
      <c r="O1" s="15" t="s">
        <v>46</v>
      </c>
      <c r="P1" s="15" t="s">
        <v>14</v>
      </c>
      <c r="Q1" s="15" t="s">
        <v>47</v>
      </c>
      <c r="R1" s="15" t="s">
        <v>15</v>
      </c>
      <c r="S1" s="15" t="s">
        <v>48</v>
      </c>
      <c r="T1" s="15" t="s">
        <v>49</v>
      </c>
      <c r="U1" s="15" t="s">
        <v>17</v>
      </c>
      <c r="V1" s="15" t="s">
        <v>50</v>
      </c>
      <c r="W1" s="15" t="s">
        <v>51</v>
      </c>
      <c r="X1" s="15" t="s">
        <v>52</v>
      </c>
      <c r="Y1" s="13" t="s">
        <v>53</v>
      </c>
      <c r="Z1" s="16" t="s">
        <v>54</v>
      </c>
      <c r="AA1" s="13" t="s">
        <v>55</v>
      </c>
      <c r="AB1" s="16" t="s">
        <v>56</v>
      </c>
      <c r="AC1" s="13" t="s">
        <v>57</v>
      </c>
      <c r="AD1" s="16" t="s">
        <v>58</v>
      </c>
      <c r="AE1" s="13" t="s">
        <v>59</v>
      </c>
      <c r="AF1" s="16" t="s">
        <v>60</v>
      </c>
    </row>
    <row r="2" spans="1:32" x14ac:dyDescent="0.25">
      <c r="A2" s="17" t="s">
        <v>79</v>
      </c>
      <c r="B2" s="17" t="s">
        <v>80</v>
      </c>
      <c r="C2" s="17" t="s">
        <v>495</v>
      </c>
      <c r="D2" s="18">
        <v>43990</v>
      </c>
      <c r="E2" s="17" t="s">
        <v>61</v>
      </c>
      <c r="F2" s="17" t="s">
        <v>62</v>
      </c>
      <c r="G2" s="17" t="s">
        <v>61</v>
      </c>
      <c r="H2" s="17" t="s">
        <v>81</v>
      </c>
      <c r="J2" s="17" t="str">
        <f>LOWER(C2)</f>
        <v>30 de abril de 2020</v>
      </c>
      <c r="K2" s="19">
        <f>'RESUMEN 891800906'!C4</f>
        <v>23485999</v>
      </c>
      <c r="L2" s="17" t="s">
        <v>82</v>
      </c>
      <c r="M2" s="20">
        <f>'RESUMEN 891800906'!C6</f>
        <v>9581181</v>
      </c>
      <c r="N2" s="20">
        <f>K2-M2</f>
        <v>13904818</v>
      </c>
      <c r="O2" s="19">
        <f>'RESUMEN 891800906'!C7</f>
        <v>0</v>
      </c>
      <c r="P2" s="19">
        <f>'RESUMEN 891800906'!C8</f>
        <v>0</v>
      </c>
      <c r="Q2" s="19">
        <f>'RESUMEN 891800906'!C9</f>
        <v>6164884</v>
      </c>
      <c r="R2" s="19">
        <f>'RESUMEN 891800906'!C10</f>
        <v>41400</v>
      </c>
      <c r="S2" s="19">
        <f>'RESUMEN 891800906'!C11</f>
        <v>0</v>
      </c>
      <c r="T2" s="19">
        <v>0</v>
      </c>
      <c r="U2" s="19">
        <f>'RESUMEN 891800906'!C12</f>
        <v>7698535</v>
      </c>
      <c r="V2" s="19">
        <v>0</v>
      </c>
      <c r="W2" s="19">
        <f>'RESUMEN 891800906'!C13</f>
        <v>0</v>
      </c>
      <c r="X2" s="19">
        <f>'RESUMEN 891800906'!C14</f>
        <v>-1</v>
      </c>
      <c r="Y2" s="17" t="s">
        <v>62</v>
      </c>
      <c r="Z2" t="s">
        <v>63</v>
      </c>
      <c r="AA2" s="17" t="s">
        <v>61</v>
      </c>
      <c r="AB2" s="17" t="s">
        <v>64</v>
      </c>
      <c r="AC2" s="17" t="str">
        <f>H2</f>
        <v>LEIDY E. RODRIGUEZ CASTILLO</v>
      </c>
      <c r="AD2" s="17" t="s">
        <v>83</v>
      </c>
      <c r="AE2" s="17">
        <f>I2</f>
        <v>0</v>
      </c>
      <c r="AF2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2567-E171-457D-86BE-054F1DE03006}">
  <dimension ref="A1:J133"/>
  <sheetViews>
    <sheetView topLeftCell="A111" workbookViewId="0">
      <selection activeCell="G130" sqref="G130"/>
    </sheetView>
  </sheetViews>
  <sheetFormatPr baseColWidth="10" defaultRowHeight="12" customHeight="1" x14ac:dyDescent="0.25"/>
  <cols>
    <col min="1" max="1" width="13" customWidth="1"/>
    <col min="3" max="3" width="18.140625" customWidth="1"/>
    <col min="5" max="5" width="15.5703125" customWidth="1"/>
  </cols>
  <sheetData>
    <row r="1" spans="1:10" ht="12" customHeight="1" x14ac:dyDescent="0.25">
      <c r="A1" s="74" t="s">
        <v>84</v>
      </c>
      <c r="B1" s="62">
        <v>891800906</v>
      </c>
    </row>
    <row r="2" spans="1:10" ht="12" customHeight="1" x14ac:dyDescent="0.25">
      <c r="A2" s="75" t="s">
        <v>85</v>
      </c>
      <c r="B2" t="s">
        <v>86</v>
      </c>
    </row>
    <row r="3" spans="1:10" ht="12" customHeight="1" x14ac:dyDescent="0.25">
      <c r="A3" s="25" t="s">
        <v>87</v>
      </c>
      <c r="B3" t="s">
        <v>88</v>
      </c>
      <c r="D3" t="s">
        <v>89</v>
      </c>
    </row>
    <row r="4" spans="1:10" ht="12" customHeight="1" x14ac:dyDescent="0.25">
      <c r="A4" s="25" t="s">
        <v>90</v>
      </c>
      <c r="B4">
        <v>3143947966</v>
      </c>
    </row>
    <row r="5" spans="1:10" ht="12" customHeight="1" x14ac:dyDescent="0.25">
      <c r="A5" s="75" t="s">
        <v>91</v>
      </c>
      <c r="B5" s="63" t="s">
        <v>92</v>
      </c>
      <c r="C5" s="63"/>
      <c r="D5" s="63"/>
    </row>
    <row r="6" spans="1:10" ht="12" customHeight="1" x14ac:dyDescent="0.25">
      <c r="A6" s="76"/>
      <c r="B6" s="76"/>
      <c r="C6" s="76"/>
      <c r="D6" s="76"/>
      <c r="E6" s="76"/>
      <c r="J6" s="25"/>
    </row>
    <row r="7" spans="1:10" ht="12" customHeight="1" x14ac:dyDescent="0.25">
      <c r="A7" s="77" t="s">
        <v>93</v>
      </c>
      <c r="B7" s="77" t="s">
        <v>69</v>
      </c>
      <c r="C7" s="77" t="s">
        <v>94</v>
      </c>
      <c r="D7" s="78" t="s">
        <v>95</v>
      </c>
      <c r="E7" s="78" t="s">
        <v>96</v>
      </c>
    </row>
    <row r="8" spans="1:10" ht="12" customHeight="1" x14ac:dyDescent="0.25">
      <c r="A8" s="79">
        <v>1152939</v>
      </c>
      <c r="B8" s="79">
        <v>350460</v>
      </c>
      <c r="C8" s="80">
        <v>43132</v>
      </c>
      <c r="D8" s="81">
        <v>43169</v>
      </c>
      <c r="E8" s="82">
        <v>40700</v>
      </c>
    </row>
    <row r="9" spans="1:10" ht="12" customHeight="1" x14ac:dyDescent="0.25">
      <c r="A9" s="79">
        <v>1159464</v>
      </c>
      <c r="B9" s="79">
        <v>108600</v>
      </c>
      <c r="C9" s="80">
        <v>43160</v>
      </c>
      <c r="D9" s="83">
        <v>43200</v>
      </c>
      <c r="E9" s="82">
        <v>49400</v>
      </c>
    </row>
    <row r="10" spans="1:10" ht="12" customHeight="1" x14ac:dyDescent="0.25">
      <c r="A10" s="79">
        <v>1159693</v>
      </c>
      <c r="B10" s="79">
        <v>117800</v>
      </c>
      <c r="C10" s="80">
        <v>43160</v>
      </c>
      <c r="D10" s="83">
        <v>43200</v>
      </c>
      <c r="E10" s="82">
        <v>117800</v>
      </c>
    </row>
    <row r="11" spans="1:10" ht="12" customHeight="1" x14ac:dyDescent="0.25">
      <c r="A11" s="79">
        <v>1170404</v>
      </c>
      <c r="B11" s="79">
        <v>122400</v>
      </c>
      <c r="C11" s="80">
        <v>43221</v>
      </c>
      <c r="D11" s="83">
        <v>43261</v>
      </c>
      <c r="E11" s="82">
        <v>122400</v>
      </c>
    </row>
    <row r="12" spans="1:10" ht="12" customHeight="1" x14ac:dyDescent="0.25">
      <c r="A12" s="79">
        <v>1173251</v>
      </c>
      <c r="B12" s="79">
        <v>104860</v>
      </c>
      <c r="C12" s="80">
        <v>43221</v>
      </c>
      <c r="D12" s="83">
        <v>43261</v>
      </c>
      <c r="E12" s="82">
        <v>11000</v>
      </c>
      <c r="G12" s="33"/>
    </row>
    <row r="13" spans="1:10" ht="12" customHeight="1" x14ac:dyDescent="0.25">
      <c r="A13" s="79">
        <v>1180991</v>
      </c>
      <c r="B13" s="79">
        <v>201600</v>
      </c>
      <c r="C13" s="80">
        <v>43252</v>
      </c>
      <c r="D13" s="83">
        <v>43291</v>
      </c>
      <c r="E13" s="82">
        <v>117900</v>
      </c>
    </row>
    <row r="14" spans="1:10" ht="12" customHeight="1" x14ac:dyDescent="0.25">
      <c r="A14" s="79">
        <v>1181693</v>
      </c>
      <c r="B14" s="79">
        <v>228400</v>
      </c>
      <c r="C14" s="80">
        <v>43252</v>
      </c>
      <c r="D14" s="83">
        <v>43291</v>
      </c>
      <c r="E14" s="82">
        <v>11000</v>
      </c>
    </row>
    <row r="15" spans="1:10" ht="12" customHeight="1" x14ac:dyDescent="0.25">
      <c r="A15" s="79">
        <v>1188339</v>
      </c>
      <c r="B15" s="79">
        <v>51380</v>
      </c>
      <c r="C15" s="80">
        <v>43282</v>
      </c>
      <c r="D15" s="83">
        <v>43322</v>
      </c>
      <c r="E15" s="82">
        <v>51380</v>
      </c>
    </row>
    <row r="16" spans="1:10" ht="12" customHeight="1" x14ac:dyDescent="0.25">
      <c r="A16" s="79">
        <v>1193062</v>
      </c>
      <c r="B16" s="79">
        <v>396090</v>
      </c>
      <c r="C16" s="80">
        <v>43282</v>
      </c>
      <c r="D16" s="83">
        <v>43322</v>
      </c>
      <c r="E16" s="82">
        <v>308596</v>
      </c>
    </row>
    <row r="17" spans="1:5" ht="12" customHeight="1" x14ac:dyDescent="0.25">
      <c r="A17" s="79">
        <v>1195562</v>
      </c>
      <c r="B17" s="79">
        <v>142200</v>
      </c>
      <c r="C17" s="80">
        <v>43313</v>
      </c>
      <c r="D17" s="83">
        <v>43353</v>
      </c>
      <c r="E17" s="82">
        <v>82824</v>
      </c>
    </row>
    <row r="18" spans="1:5" ht="12" customHeight="1" x14ac:dyDescent="0.25">
      <c r="A18" s="79">
        <v>1198788</v>
      </c>
      <c r="B18" s="79">
        <v>215600</v>
      </c>
      <c r="C18" s="80">
        <v>43313</v>
      </c>
      <c r="D18" s="83">
        <v>43353</v>
      </c>
      <c r="E18" s="82">
        <v>215600</v>
      </c>
    </row>
    <row r="19" spans="1:5" ht="12" customHeight="1" x14ac:dyDescent="0.25">
      <c r="A19" s="79">
        <v>1199184</v>
      </c>
      <c r="B19" s="79">
        <v>335000</v>
      </c>
      <c r="C19" s="80">
        <v>43313</v>
      </c>
      <c r="D19" s="83">
        <v>43353</v>
      </c>
      <c r="E19" s="82">
        <v>335000</v>
      </c>
    </row>
    <row r="20" spans="1:5" ht="12" customHeight="1" x14ac:dyDescent="0.25">
      <c r="A20" s="79">
        <v>1208644</v>
      </c>
      <c r="B20" s="79">
        <v>446238</v>
      </c>
      <c r="C20" s="80">
        <v>43344</v>
      </c>
      <c r="D20" s="83">
        <v>43392</v>
      </c>
      <c r="E20" s="82">
        <v>446238</v>
      </c>
    </row>
    <row r="21" spans="1:5" ht="12" customHeight="1" x14ac:dyDescent="0.25">
      <c r="A21" s="79">
        <v>1208798</v>
      </c>
      <c r="B21" s="79">
        <v>508987</v>
      </c>
      <c r="C21" s="80">
        <v>43344</v>
      </c>
      <c r="D21" s="83">
        <v>43392</v>
      </c>
      <c r="E21" s="82">
        <v>508987</v>
      </c>
    </row>
    <row r="22" spans="1:5" ht="12" customHeight="1" x14ac:dyDescent="0.25">
      <c r="A22" s="79">
        <v>1209580</v>
      </c>
      <c r="B22" s="79">
        <v>211400</v>
      </c>
      <c r="C22" s="80">
        <v>43344</v>
      </c>
      <c r="D22" s="83">
        <v>43392</v>
      </c>
      <c r="E22" s="82">
        <v>211400</v>
      </c>
    </row>
    <row r="23" spans="1:5" ht="12" customHeight="1" x14ac:dyDescent="0.25">
      <c r="A23" s="79">
        <v>1210227</v>
      </c>
      <c r="B23" s="79">
        <v>562290</v>
      </c>
      <c r="C23" s="80">
        <v>43344</v>
      </c>
      <c r="D23" s="83">
        <v>43392</v>
      </c>
      <c r="E23" s="82">
        <v>562290</v>
      </c>
    </row>
    <row r="24" spans="1:5" ht="12" customHeight="1" x14ac:dyDescent="0.25">
      <c r="A24" s="79">
        <v>1203240</v>
      </c>
      <c r="B24" s="79">
        <v>31200</v>
      </c>
      <c r="C24" s="80">
        <v>43374</v>
      </c>
      <c r="D24" s="83">
        <v>43414</v>
      </c>
      <c r="E24" s="82">
        <v>24216</v>
      </c>
    </row>
    <row r="25" spans="1:5" ht="12" customHeight="1" x14ac:dyDescent="0.25">
      <c r="A25" s="79">
        <v>1221128</v>
      </c>
      <c r="B25" s="79">
        <v>162900</v>
      </c>
      <c r="C25" s="80">
        <v>43405</v>
      </c>
      <c r="D25" s="83">
        <v>43437</v>
      </c>
      <c r="E25" s="82">
        <v>162900</v>
      </c>
    </row>
    <row r="26" spans="1:5" ht="12" customHeight="1" x14ac:dyDescent="0.25">
      <c r="A26" s="84">
        <v>1222176</v>
      </c>
      <c r="B26" s="84">
        <v>168700</v>
      </c>
      <c r="C26" s="80">
        <v>43405</v>
      </c>
      <c r="D26" s="83">
        <v>43437</v>
      </c>
      <c r="E26" s="82">
        <v>168700</v>
      </c>
    </row>
    <row r="27" spans="1:5" ht="12" customHeight="1" x14ac:dyDescent="0.25">
      <c r="A27" s="84">
        <v>1220769</v>
      </c>
      <c r="B27" s="84">
        <v>31200</v>
      </c>
      <c r="C27" s="80">
        <v>43405</v>
      </c>
      <c r="D27" s="83">
        <v>43437</v>
      </c>
      <c r="E27" s="82">
        <v>30250</v>
      </c>
    </row>
    <row r="28" spans="1:5" ht="12" customHeight="1" x14ac:dyDescent="0.25">
      <c r="A28" s="84">
        <v>1220770</v>
      </c>
      <c r="B28" s="84">
        <v>31200</v>
      </c>
      <c r="C28" s="80">
        <v>43405</v>
      </c>
      <c r="D28" s="83">
        <v>43437</v>
      </c>
      <c r="E28" s="82">
        <v>31200</v>
      </c>
    </row>
    <row r="29" spans="1:5" ht="12" customHeight="1" x14ac:dyDescent="0.25">
      <c r="A29" s="84">
        <v>1221935</v>
      </c>
      <c r="B29" s="84">
        <v>31200</v>
      </c>
      <c r="C29" s="80">
        <v>43405</v>
      </c>
      <c r="D29" s="83">
        <v>43437</v>
      </c>
      <c r="E29" s="82">
        <v>31200</v>
      </c>
    </row>
    <row r="30" spans="1:5" ht="12" customHeight="1" x14ac:dyDescent="0.25">
      <c r="A30" s="84">
        <v>1221939</v>
      </c>
      <c r="B30" s="84">
        <v>31200</v>
      </c>
      <c r="C30" s="80">
        <v>43405</v>
      </c>
      <c r="D30" s="83">
        <v>43437</v>
      </c>
      <c r="E30" s="82">
        <v>31200</v>
      </c>
    </row>
    <row r="31" spans="1:5" ht="12" customHeight="1" x14ac:dyDescent="0.25">
      <c r="A31" s="84">
        <v>1222624</v>
      </c>
      <c r="B31" s="84">
        <v>23200</v>
      </c>
      <c r="C31" s="80">
        <v>43405</v>
      </c>
      <c r="D31" s="83">
        <v>43437</v>
      </c>
      <c r="E31" s="82">
        <v>23200</v>
      </c>
    </row>
    <row r="32" spans="1:5" ht="12" customHeight="1" x14ac:dyDescent="0.25">
      <c r="A32" s="84">
        <v>1223241</v>
      </c>
      <c r="B32" s="84">
        <v>128200</v>
      </c>
      <c r="C32" s="80">
        <v>43405</v>
      </c>
      <c r="D32" s="83">
        <v>43437</v>
      </c>
      <c r="E32" s="82">
        <v>128200</v>
      </c>
    </row>
    <row r="33" spans="1:5" ht="12" customHeight="1" x14ac:dyDescent="0.25">
      <c r="A33" s="84">
        <v>1223242</v>
      </c>
      <c r="B33" s="84">
        <v>114400</v>
      </c>
      <c r="C33" s="80">
        <v>43405</v>
      </c>
      <c r="D33" s="83">
        <v>43437</v>
      </c>
      <c r="E33" s="82">
        <v>114400</v>
      </c>
    </row>
    <row r="34" spans="1:5" ht="12" customHeight="1" x14ac:dyDescent="0.25">
      <c r="A34" s="84">
        <v>1223337</v>
      </c>
      <c r="B34" s="84">
        <v>21400</v>
      </c>
      <c r="C34" s="80">
        <v>43405</v>
      </c>
      <c r="D34" s="83">
        <v>43437</v>
      </c>
      <c r="E34" s="82">
        <v>21400</v>
      </c>
    </row>
    <row r="35" spans="1:5" ht="12" customHeight="1" x14ac:dyDescent="0.25">
      <c r="A35" s="84">
        <v>1223424</v>
      </c>
      <c r="B35" s="84">
        <v>31200</v>
      </c>
      <c r="C35" s="80">
        <v>43405</v>
      </c>
      <c r="D35" s="83">
        <v>43437</v>
      </c>
      <c r="E35" s="82">
        <v>31200</v>
      </c>
    </row>
    <row r="36" spans="1:5" ht="12" customHeight="1" x14ac:dyDescent="0.25">
      <c r="A36" s="84">
        <v>1225592</v>
      </c>
      <c r="B36" s="84">
        <v>19300</v>
      </c>
      <c r="C36" s="80">
        <v>43405</v>
      </c>
      <c r="D36" s="83">
        <v>43437</v>
      </c>
      <c r="E36" s="82">
        <v>19300</v>
      </c>
    </row>
    <row r="37" spans="1:5" ht="12" customHeight="1" x14ac:dyDescent="0.25">
      <c r="A37" s="84">
        <v>1225681</v>
      </c>
      <c r="B37" s="84">
        <v>141000</v>
      </c>
      <c r="C37" s="80">
        <v>43405</v>
      </c>
      <c r="D37" s="83">
        <v>43437</v>
      </c>
      <c r="E37" s="82">
        <v>141000</v>
      </c>
    </row>
    <row r="38" spans="1:5" ht="12" customHeight="1" x14ac:dyDescent="0.25">
      <c r="A38" s="84">
        <v>1225682</v>
      </c>
      <c r="B38" s="84">
        <v>9000</v>
      </c>
      <c r="C38" s="80">
        <v>43405</v>
      </c>
      <c r="D38" s="83">
        <v>43437</v>
      </c>
      <c r="E38" s="82">
        <v>9000</v>
      </c>
    </row>
    <row r="39" spans="1:5" ht="12" customHeight="1" x14ac:dyDescent="0.25">
      <c r="A39" s="84">
        <v>1228064</v>
      </c>
      <c r="B39" s="84">
        <v>19300</v>
      </c>
      <c r="C39" s="80">
        <v>43405</v>
      </c>
      <c r="D39" s="83">
        <v>43437</v>
      </c>
      <c r="E39" s="82">
        <v>5499</v>
      </c>
    </row>
    <row r="40" spans="1:5" ht="12" customHeight="1" x14ac:dyDescent="0.25">
      <c r="A40" s="84">
        <v>1231461</v>
      </c>
      <c r="B40" s="84">
        <v>239200</v>
      </c>
      <c r="C40" s="80">
        <v>43435</v>
      </c>
      <c r="D40" s="83">
        <v>43479</v>
      </c>
      <c r="E40" s="82">
        <v>239200</v>
      </c>
    </row>
    <row r="41" spans="1:5" ht="12" customHeight="1" x14ac:dyDescent="0.25">
      <c r="A41" s="84">
        <v>1233136</v>
      </c>
      <c r="B41" s="84">
        <v>162136</v>
      </c>
      <c r="C41" s="80">
        <v>43435</v>
      </c>
      <c r="D41" s="83">
        <v>43479</v>
      </c>
      <c r="E41" s="82">
        <v>162136</v>
      </c>
    </row>
    <row r="42" spans="1:5" ht="12" customHeight="1" x14ac:dyDescent="0.25">
      <c r="A42" s="84">
        <v>1234915</v>
      </c>
      <c r="B42" s="84">
        <v>288102</v>
      </c>
      <c r="C42" s="80">
        <v>43435</v>
      </c>
      <c r="D42" s="83">
        <v>43479</v>
      </c>
      <c r="E42" s="82">
        <v>288102</v>
      </c>
    </row>
    <row r="43" spans="1:5" ht="12" customHeight="1" x14ac:dyDescent="0.25">
      <c r="A43" s="84">
        <v>1235170</v>
      </c>
      <c r="B43" s="84">
        <v>97100</v>
      </c>
      <c r="C43" s="80">
        <v>43435</v>
      </c>
      <c r="D43" s="83">
        <v>43479</v>
      </c>
      <c r="E43" s="82">
        <v>97100</v>
      </c>
    </row>
    <row r="44" spans="1:5" ht="12" customHeight="1" x14ac:dyDescent="0.25">
      <c r="A44" s="84">
        <v>1235537</v>
      </c>
      <c r="B44" s="84">
        <v>55084</v>
      </c>
      <c r="C44" s="80">
        <v>43435</v>
      </c>
      <c r="D44" s="83">
        <v>43479</v>
      </c>
      <c r="E44" s="82">
        <v>50984</v>
      </c>
    </row>
    <row r="45" spans="1:5" ht="12" customHeight="1" x14ac:dyDescent="0.25">
      <c r="A45" s="84">
        <v>1230191</v>
      </c>
      <c r="B45" s="84">
        <v>14600</v>
      </c>
      <c r="C45" s="80">
        <v>43435</v>
      </c>
      <c r="D45" s="83">
        <v>43479</v>
      </c>
      <c r="E45" s="82">
        <v>14600</v>
      </c>
    </row>
    <row r="46" spans="1:5" ht="12" customHeight="1" x14ac:dyDescent="0.25">
      <c r="A46" s="84">
        <v>1230643</v>
      </c>
      <c r="B46" s="84">
        <v>19300</v>
      </c>
      <c r="C46" s="80">
        <v>43435</v>
      </c>
      <c r="D46" s="83">
        <v>43479</v>
      </c>
      <c r="E46" s="82">
        <v>19300</v>
      </c>
    </row>
    <row r="47" spans="1:5" ht="12" customHeight="1" x14ac:dyDescent="0.25">
      <c r="A47" s="84">
        <v>1231885</v>
      </c>
      <c r="B47" s="84">
        <v>19300</v>
      </c>
      <c r="C47" s="80">
        <v>43435</v>
      </c>
      <c r="D47" s="83">
        <v>43479</v>
      </c>
      <c r="E47" s="82">
        <v>19300</v>
      </c>
    </row>
    <row r="48" spans="1:5" ht="12" customHeight="1" x14ac:dyDescent="0.25">
      <c r="A48" s="84">
        <v>1232072</v>
      </c>
      <c r="B48" s="84">
        <v>16500</v>
      </c>
      <c r="C48" s="80">
        <v>43435</v>
      </c>
      <c r="D48" s="83">
        <v>43479</v>
      </c>
      <c r="E48" s="82">
        <v>16500</v>
      </c>
    </row>
    <row r="49" spans="1:5" ht="12" customHeight="1" x14ac:dyDescent="0.25">
      <c r="A49" s="84">
        <v>1232143</v>
      </c>
      <c r="B49" s="84">
        <v>31200</v>
      </c>
      <c r="C49" s="80">
        <v>43435</v>
      </c>
      <c r="D49" s="83">
        <v>43479</v>
      </c>
      <c r="E49" s="82">
        <v>31200</v>
      </c>
    </row>
    <row r="50" spans="1:5" ht="12" customHeight="1" x14ac:dyDescent="0.25">
      <c r="A50" s="84">
        <v>1232963</v>
      </c>
      <c r="B50" s="84">
        <v>31200</v>
      </c>
      <c r="C50" s="80">
        <v>43435</v>
      </c>
      <c r="D50" s="83">
        <v>43479</v>
      </c>
      <c r="E50" s="82">
        <v>31200</v>
      </c>
    </row>
    <row r="51" spans="1:5" ht="12" customHeight="1" x14ac:dyDescent="0.25">
      <c r="A51" s="84">
        <v>1233798</v>
      </c>
      <c r="B51" s="84">
        <v>19300</v>
      </c>
      <c r="C51" s="80">
        <v>43435</v>
      </c>
      <c r="D51" s="83">
        <v>43479</v>
      </c>
      <c r="E51" s="82">
        <v>19300</v>
      </c>
    </row>
    <row r="52" spans="1:5" ht="12" customHeight="1" x14ac:dyDescent="0.25">
      <c r="A52" s="84">
        <v>1235575</v>
      </c>
      <c r="B52" s="84">
        <v>31200</v>
      </c>
      <c r="C52" s="80">
        <v>43435</v>
      </c>
      <c r="D52" s="83">
        <v>43479</v>
      </c>
      <c r="E52" s="82">
        <v>31200</v>
      </c>
    </row>
    <row r="53" spans="1:5" ht="12" customHeight="1" x14ac:dyDescent="0.25">
      <c r="A53" s="84">
        <v>1244627</v>
      </c>
      <c r="B53" s="84">
        <v>10200</v>
      </c>
      <c r="C53" s="80">
        <v>43466</v>
      </c>
      <c r="D53" s="83">
        <v>43511</v>
      </c>
      <c r="E53" s="82">
        <v>10200</v>
      </c>
    </row>
    <row r="54" spans="1:5" ht="12" customHeight="1" x14ac:dyDescent="0.25">
      <c r="A54" s="84">
        <v>1241483</v>
      </c>
      <c r="B54" s="84">
        <v>396090</v>
      </c>
      <c r="C54" s="80">
        <v>43466</v>
      </c>
      <c r="D54" s="83">
        <v>43511</v>
      </c>
      <c r="E54" s="82">
        <v>396090</v>
      </c>
    </row>
    <row r="55" spans="1:5" ht="12" customHeight="1" x14ac:dyDescent="0.25">
      <c r="A55" s="84">
        <v>1241112</v>
      </c>
      <c r="B55" s="84">
        <v>105300</v>
      </c>
      <c r="C55" s="80">
        <v>43466</v>
      </c>
      <c r="D55" s="83">
        <v>43511</v>
      </c>
      <c r="E55" s="82">
        <v>105300</v>
      </c>
    </row>
    <row r="56" spans="1:5" ht="12" customHeight="1" x14ac:dyDescent="0.25">
      <c r="A56" s="84">
        <v>1244464</v>
      </c>
      <c r="B56" s="84">
        <v>109410</v>
      </c>
      <c r="C56" s="80">
        <v>43466</v>
      </c>
      <c r="D56" s="83">
        <v>43511</v>
      </c>
      <c r="E56" s="82">
        <v>35596</v>
      </c>
    </row>
    <row r="57" spans="1:5" ht="12" customHeight="1" x14ac:dyDescent="0.25">
      <c r="A57" s="84">
        <v>1246360</v>
      </c>
      <c r="B57" s="84">
        <v>58000</v>
      </c>
      <c r="C57" s="80">
        <v>43497</v>
      </c>
      <c r="D57" s="83">
        <v>43539</v>
      </c>
      <c r="E57" s="82">
        <v>58000</v>
      </c>
    </row>
    <row r="58" spans="1:5" ht="12" customHeight="1" x14ac:dyDescent="0.25">
      <c r="A58" s="84">
        <v>1247158</v>
      </c>
      <c r="B58" s="84">
        <v>333744</v>
      </c>
      <c r="C58" s="80">
        <v>43497</v>
      </c>
      <c r="D58" s="83">
        <v>43539</v>
      </c>
      <c r="E58" s="82">
        <v>333744</v>
      </c>
    </row>
    <row r="59" spans="1:5" ht="12" customHeight="1" x14ac:dyDescent="0.25">
      <c r="A59" s="84">
        <v>1252418</v>
      </c>
      <c r="B59" s="84">
        <v>28700</v>
      </c>
      <c r="C59" s="80">
        <v>43497</v>
      </c>
      <c r="D59" s="83">
        <v>43539</v>
      </c>
      <c r="E59" s="82">
        <v>28700</v>
      </c>
    </row>
    <row r="60" spans="1:5" ht="12" customHeight="1" x14ac:dyDescent="0.25">
      <c r="A60" s="84">
        <v>1253294</v>
      </c>
      <c r="B60" s="84">
        <v>33100</v>
      </c>
      <c r="C60" s="80">
        <v>43497</v>
      </c>
      <c r="D60" s="83">
        <v>43539</v>
      </c>
      <c r="E60" s="82">
        <v>33100</v>
      </c>
    </row>
    <row r="61" spans="1:5" ht="12" customHeight="1" x14ac:dyDescent="0.25">
      <c r="A61" s="84">
        <v>1260565</v>
      </c>
      <c r="B61" s="84">
        <v>264984</v>
      </c>
      <c r="C61" s="80">
        <v>43525</v>
      </c>
      <c r="D61" s="83">
        <v>43572</v>
      </c>
      <c r="E61" s="82">
        <v>264984</v>
      </c>
    </row>
    <row r="62" spans="1:5" ht="12" customHeight="1" x14ac:dyDescent="0.25">
      <c r="A62" s="84">
        <v>1263663</v>
      </c>
      <c r="B62" s="84">
        <v>108800</v>
      </c>
      <c r="C62" s="80">
        <v>43556</v>
      </c>
      <c r="D62" s="83">
        <v>43600</v>
      </c>
      <c r="E62" s="82">
        <v>108800</v>
      </c>
    </row>
    <row r="63" spans="1:5" ht="12" customHeight="1" x14ac:dyDescent="0.25">
      <c r="A63" s="84">
        <v>1269350</v>
      </c>
      <c r="B63" s="84">
        <v>419855</v>
      </c>
      <c r="C63" s="80">
        <v>43556</v>
      </c>
      <c r="D63" s="83">
        <v>43600</v>
      </c>
      <c r="E63" s="82">
        <v>419855</v>
      </c>
    </row>
    <row r="64" spans="1:5" ht="12" customHeight="1" x14ac:dyDescent="0.25">
      <c r="A64" s="84">
        <v>1267566</v>
      </c>
      <c r="B64" s="84">
        <v>419855</v>
      </c>
      <c r="C64" s="80">
        <v>43556</v>
      </c>
      <c r="D64" s="83">
        <v>43600</v>
      </c>
      <c r="E64" s="82">
        <v>419855</v>
      </c>
    </row>
    <row r="65" spans="1:5" ht="12" customHeight="1" x14ac:dyDescent="0.25">
      <c r="A65" s="84">
        <v>1270835</v>
      </c>
      <c r="B65" s="84">
        <v>59200</v>
      </c>
      <c r="C65" s="80">
        <v>43586</v>
      </c>
      <c r="D65" s="83">
        <v>43632</v>
      </c>
      <c r="E65" s="82">
        <v>59200</v>
      </c>
    </row>
    <row r="66" spans="1:5" ht="12" customHeight="1" x14ac:dyDescent="0.25">
      <c r="A66" s="84">
        <v>1272089</v>
      </c>
      <c r="B66" s="84">
        <v>59550</v>
      </c>
      <c r="C66" s="80">
        <v>43586</v>
      </c>
      <c r="D66" s="83">
        <v>43632</v>
      </c>
      <c r="E66" s="82">
        <v>32300</v>
      </c>
    </row>
    <row r="67" spans="1:5" ht="12" customHeight="1" x14ac:dyDescent="0.25">
      <c r="A67" s="84">
        <v>1274607</v>
      </c>
      <c r="B67" s="84">
        <v>298300</v>
      </c>
      <c r="C67" s="80">
        <v>43586</v>
      </c>
      <c r="D67" s="83">
        <v>43632</v>
      </c>
      <c r="E67" s="82">
        <v>298300</v>
      </c>
    </row>
    <row r="68" spans="1:5" ht="12" customHeight="1" x14ac:dyDescent="0.25">
      <c r="A68" s="84">
        <v>1278197</v>
      </c>
      <c r="B68" s="84">
        <v>118200</v>
      </c>
      <c r="C68" s="80">
        <v>43586</v>
      </c>
      <c r="D68" s="83">
        <v>43632</v>
      </c>
      <c r="E68" s="82">
        <v>105500</v>
      </c>
    </row>
    <row r="69" spans="1:5" ht="12" customHeight="1" x14ac:dyDescent="0.25">
      <c r="A69" s="84">
        <v>1279021</v>
      </c>
      <c r="B69" s="84">
        <v>60184</v>
      </c>
      <c r="C69" s="80">
        <v>43586</v>
      </c>
      <c r="D69" s="83">
        <v>43632</v>
      </c>
      <c r="E69" s="82">
        <v>60184</v>
      </c>
    </row>
    <row r="70" spans="1:5" ht="12" customHeight="1" x14ac:dyDescent="0.25">
      <c r="A70" s="84">
        <v>1269968</v>
      </c>
      <c r="B70" s="84">
        <v>15120</v>
      </c>
      <c r="C70" s="80">
        <v>43586</v>
      </c>
      <c r="D70" s="83">
        <v>43632</v>
      </c>
      <c r="E70" s="82">
        <v>15120</v>
      </c>
    </row>
    <row r="71" spans="1:5" ht="12" customHeight="1" x14ac:dyDescent="0.25">
      <c r="A71" s="84">
        <v>1270116</v>
      </c>
      <c r="B71" s="84">
        <v>434700</v>
      </c>
      <c r="C71" s="80">
        <v>43586</v>
      </c>
      <c r="D71" s="83">
        <v>43632</v>
      </c>
      <c r="E71" s="82">
        <v>434700</v>
      </c>
    </row>
    <row r="72" spans="1:5" ht="12" customHeight="1" x14ac:dyDescent="0.25">
      <c r="A72" s="84">
        <v>1270179</v>
      </c>
      <c r="B72" s="84">
        <v>22600</v>
      </c>
      <c r="C72" s="80">
        <v>43586</v>
      </c>
      <c r="D72" s="83">
        <v>43632</v>
      </c>
      <c r="E72" s="82">
        <v>22600</v>
      </c>
    </row>
    <row r="73" spans="1:5" ht="12" customHeight="1" x14ac:dyDescent="0.25">
      <c r="A73" s="84">
        <v>1273246</v>
      </c>
      <c r="B73" s="84">
        <v>22600</v>
      </c>
      <c r="C73" s="80">
        <v>43586</v>
      </c>
      <c r="D73" s="83">
        <v>43632</v>
      </c>
      <c r="E73" s="82">
        <v>22600</v>
      </c>
    </row>
    <row r="74" spans="1:5" ht="12" customHeight="1" x14ac:dyDescent="0.25">
      <c r="A74" s="84">
        <v>1273494</v>
      </c>
      <c r="B74" s="84">
        <v>107400</v>
      </c>
      <c r="C74" s="80">
        <v>43586</v>
      </c>
      <c r="D74" s="83">
        <v>43632</v>
      </c>
      <c r="E74" s="82">
        <v>107400</v>
      </c>
    </row>
    <row r="75" spans="1:5" ht="12" customHeight="1" x14ac:dyDescent="0.25">
      <c r="A75" s="84">
        <v>1274621</v>
      </c>
      <c r="B75" s="84">
        <v>419855</v>
      </c>
      <c r="C75" s="80">
        <v>43586</v>
      </c>
      <c r="D75" s="83">
        <v>43632</v>
      </c>
      <c r="E75" s="82">
        <v>419855</v>
      </c>
    </row>
    <row r="76" spans="1:5" ht="12" customHeight="1" x14ac:dyDescent="0.25">
      <c r="A76" s="84">
        <v>1278520</v>
      </c>
      <c r="B76" s="84">
        <v>33100</v>
      </c>
      <c r="C76" s="80">
        <v>43586</v>
      </c>
      <c r="D76" s="83">
        <v>43632</v>
      </c>
      <c r="E76" s="82">
        <v>33100</v>
      </c>
    </row>
    <row r="77" spans="1:5" ht="12" customHeight="1" x14ac:dyDescent="0.25">
      <c r="A77" s="84">
        <v>1278690</v>
      </c>
      <c r="B77" s="84">
        <v>419855</v>
      </c>
      <c r="C77" s="80">
        <v>43586</v>
      </c>
      <c r="D77" s="83">
        <v>43632</v>
      </c>
      <c r="E77" s="82">
        <v>419855</v>
      </c>
    </row>
    <row r="78" spans="1:5" ht="12" customHeight="1" x14ac:dyDescent="0.25">
      <c r="A78" s="84">
        <v>1279657</v>
      </c>
      <c r="B78" s="84">
        <v>33100</v>
      </c>
      <c r="C78" s="80">
        <v>43617</v>
      </c>
      <c r="D78" s="83">
        <v>43662</v>
      </c>
      <c r="E78" s="82">
        <v>33100</v>
      </c>
    </row>
    <row r="79" spans="1:5" ht="12" customHeight="1" x14ac:dyDescent="0.25">
      <c r="A79" s="84">
        <v>1280399</v>
      </c>
      <c r="B79" s="84">
        <v>25600</v>
      </c>
      <c r="C79" s="80">
        <v>43617</v>
      </c>
      <c r="D79" s="83">
        <v>43662</v>
      </c>
      <c r="E79" s="82">
        <v>25600</v>
      </c>
    </row>
    <row r="80" spans="1:5" ht="12" customHeight="1" x14ac:dyDescent="0.25">
      <c r="A80" s="84">
        <v>1279781</v>
      </c>
      <c r="B80" s="84">
        <v>58300</v>
      </c>
      <c r="C80" s="80">
        <v>43617</v>
      </c>
      <c r="D80" s="83">
        <v>43662</v>
      </c>
      <c r="E80" s="82">
        <v>58300</v>
      </c>
    </row>
    <row r="81" spans="1:5" ht="12" customHeight="1" x14ac:dyDescent="0.25">
      <c r="A81" s="84">
        <v>1286115</v>
      </c>
      <c r="B81" s="84">
        <v>60850</v>
      </c>
      <c r="C81" s="80">
        <v>43617</v>
      </c>
      <c r="D81" s="83">
        <v>43662</v>
      </c>
      <c r="E81" s="82">
        <v>33200</v>
      </c>
    </row>
    <row r="82" spans="1:5" ht="12" customHeight="1" x14ac:dyDescent="0.25">
      <c r="A82" s="84">
        <v>1288814</v>
      </c>
      <c r="B82" s="84">
        <v>202930</v>
      </c>
      <c r="C82" s="80">
        <v>43647</v>
      </c>
      <c r="D82" s="83">
        <v>43694</v>
      </c>
      <c r="E82" s="82">
        <v>202930</v>
      </c>
    </row>
    <row r="83" spans="1:5" ht="12" customHeight="1" x14ac:dyDescent="0.25">
      <c r="A83" s="84">
        <v>1293197</v>
      </c>
      <c r="B83" s="84">
        <v>58950</v>
      </c>
      <c r="C83" s="80">
        <v>43647</v>
      </c>
      <c r="D83" s="83">
        <v>43694</v>
      </c>
      <c r="E83" s="82">
        <v>58950</v>
      </c>
    </row>
    <row r="84" spans="1:5" ht="12" customHeight="1" x14ac:dyDescent="0.25">
      <c r="A84" s="84">
        <v>1291087</v>
      </c>
      <c r="B84" s="84">
        <v>45300</v>
      </c>
      <c r="C84" s="80">
        <v>43647</v>
      </c>
      <c r="D84" s="83">
        <v>43694</v>
      </c>
      <c r="E84" s="82">
        <v>45300</v>
      </c>
    </row>
    <row r="85" spans="1:5" ht="12" customHeight="1" x14ac:dyDescent="0.25">
      <c r="A85" s="84">
        <v>1291088</v>
      </c>
      <c r="B85" s="84">
        <v>49650</v>
      </c>
      <c r="C85" s="80">
        <v>43647</v>
      </c>
      <c r="D85" s="83">
        <v>43694</v>
      </c>
      <c r="E85" s="82">
        <v>49650</v>
      </c>
    </row>
    <row r="86" spans="1:5" ht="12" customHeight="1" x14ac:dyDescent="0.25">
      <c r="A86" s="84">
        <v>1291090</v>
      </c>
      <c r="B86" s="84">
        <v>35100</v>
      </c>
      <c r="C86" s="80">
        <v>43647</v>
      </c>
      <c r="D86" s="83">
        <v>43694</v>
      </c>
      <c r="E86" s="82">
        <v>35100</v>
      </c>
    </row>
    <row r="87" spans="1:5" ht="12" customHeight="1" x14ac:dyDescent="0.25">
      <c r="A87" s="84">
        <v>1295144</v>
      </c>
      <c r="B87" s="84">
        <v>419855</v>
      </c>
      <c r="C87" s="80">
        <v>43647</v>
      </c>
      <c r="D87" s="83">
        <v>43694</v>
      </c>
      <c r="E87" s="82">
        <v>419855</v>
      </c>
    </row>
    <row r="88" spans="1:5" ht="12" customHeight="1" x14ac:dyDescent="0.25">
      <c r="A88" s="84">
        <v>1295086</v>
      </c>
      <c r="B88" s="84">
        <v>419855</v>
      </c>
      <c r="C88" s="80">
        <v>43647</v>
      </c>
      <c r="D88" s="83">
        <v>43694</v>
      </c>
      <c r="E88" s="82">
        <v>419855</v>
      </c>
    </row>
    <row r="89" spans="1:5" ht="12" customHeight="1" x14ac:dyDescent="0.25">
      <c r="A89" s="84">
        <v>1253600</v>
      </c>
      <c r="B89" s="84">
        <v>33100</v>
      </c>
      <c r="C89" s="80">
        <v>43647</v>
      </c>
      <c r="D89" s="83">
        <v>43694</v>
      </c>
      <c r="E89" s="82">
        <v>33100</v>
      </c>
    </row>
    <row r="90" spans="1:5" ht="12" customHeight="1" x14ac:dyDescent="0.25">
      <c r="A90" s="84">
        <v>1255030</v>
      </c>
      <c r="B90" s="84">
        <v>93800</v>
      </c>
      <c r="C90" s="80">
        <v>43647</v>
      </c>
      <c r="D90" s="83">
        <v>43694</v>
      </c>
      <c r="E90" s="82">
        <v>93800</v>
      </c>
    </row>
    <row r="91" spans="1:5" ht="12" customHeight="1" x14ac:dyDescent="0.25">
      <c r="A91" s="84">
        <v>1255032</v>
      </c>
      <c r="B91" s="84">
        <v>45300</v>
      </c>
      <c r="C91" s="80">
        <v>43647</v>
      </c>
      <c r="D91" s="83">
        <v>43694</v>
      </c>
      <c r="E91" s="82">
        <v>45300</v>
      </c>
    </row>
    <row r="92" spans="1:5" ht="12" customHeight="1" x14ac:dyDescent="0.25">
      <c r="A92" s="84">
        <v>1255034</v>
      </c>
      <c r="B92" s="84">
        <v>49700</v>
      </c>
      <c r="C92" s="80">
        <v>43647</v>
      </c>
      <c r="D92" s="83">
        <v>43694</v>
      </c>
      <c r="E92" s="82">
        <v>49700</v>
      </c>
    </row>
    <row r="93" spans="1:5" ht="12" customHeight="1" x14ac:dyDescent="0.25">
      <c r="A93" s="84">
        <v>1256238</v>
      </c>
      <c r="B93" s="84">
        <v>22100</v>
      </c>
      <c r="C93" s="80">
        <v>43647</v>
      </c>
      <c r="D93" s="83">
        <v>43694</v>
      </c>
      <c r="E93" s="82">
        <v>22100</v>
      </c>
    </row>
    <row r="94" spans="1:5" ht="12" customHeight="1" x14ac:dyDescent="0.25">
      <c r="A94" s="84">
        <v>1256723</v>
      </c>
      <c r="B94" s="84">
        <v>29000</v>
      </c>
      <c r="C94" s="80">
        <v>43647</v>
      </c>
      <c r="D94" s="83">
        <v>43694</v>
      </c>
      <c r="E94" s="82">
        <v>29000</v>
      </c>
    </row>
    <row r="95" spans="1:5" ht="12" customHeight="1" x14ac:dyDescent="0.25">
      <c r="A95" s="84">
        <v>1296664</v>
      </c>
      <c r="B95" s="84">
        <v>165900</v>
      </c>
      <c r="C95" s="80">
        <v>43678</v>
      </c>
      <c r="D95" s="83">
        <v>43725</v>
      </c>
      <c r="E95" s="82">
        <v>165900</v>
      </c>
    </row>
    <row r="96" spans="1:5" ht="12" customHeight="1" x14ac:dyDescent="0.25">
      <c r="A96" s="84">
        <v>1303082</v>
      </c>
      <c r="B96" s="84">
        <v>750350</v>
      </c>
      <c r="C96" s="80">
        <v>43678</v>
      </c>
      <c r="D96" s="83">
        <v>43725</v>
      </c>
      <c r="E96" s="82">
        <v>738400</v>
      </c>
    </row>
    <row r="97" spans="1:5" ht="12" customHeight="1" x14ac:dyDescent="0.25">
      <c r="A97" s="84">
        <v>1298704</v>
      </c>
      <c r="B97" s="84">
        <v>33100</v>
      </c>
      <c r="C97" s="80">
        <v>43678</v>
      </c>
      <c r="D97" s="83">
        <v>43725</v>
      </c>
      <c r="E97" s="82">
        <v>33100</v>
      </c>
    </row>
    <row r="98" spans="1:5" ht="12" customHeight="1" x14ac:dyDescent="0.25">
      <c r="A98" s="84">
        <v>1308833</v>
      </c>
      <c r="B98" s="84">
        <v>56900</v>
      </c>
      <c r="C98" s="80">
        <v>43709</v>
      </c>
      <c r="D98" s="83">
        <v>43755</v>
      </c>
      <c r="E98" s="82">
        <v>56900</v>
      </c>
    </row>
    <row r="99" spans="1:5" ht="12" customHeight="1" x14ac:dyDescent="0.25">
      <c r="A99" s="84">
        <v>1309981</v>
      </c>
      <c r="B99" s="84">
        <v>55700</v>
      </c>
      <c r="C99" s="80">
        <v>43709</v>
      </c>
      <c r="D99" s="83">
        <v>43755</v>
      </c>
      <c r="E99" s="82">
        <v>55700</v>
      </c>
    </row>
    <row r="100" spans="1:5" ht="12" customHeight="1" x14ac:dyDescent="0.25">
      <c r="A100" s="84">
        <v>1310570</v>
      </c>
      <c r="B100" s="84">
        <v>419855</v>
      </c>
      <c r="C100" s="80">
        <v>43709</v>
      </c>
      <c r="D100" s="83">
        <v>43755</v>
      </c>
      <c r="E100" s="82">
        <v>419855</v>
      </c>
    </row>
    <row r="101" spans="1:5" ht="12" customHeight="1" x14ac:dyDescent="0.25">
      <c r="A101" s="84">
        <v>1310802</v>
      </c>
      <c r="B101" s="84">
        <v>115500</v>
      </c>
      <c r="C101" s="80">
        <v>43739</v>
      </c>
      <c r="D101" s="83">
        <v>43789</v>
      </c>
      <c r="E101" s="82">
        <v>115500</v>
      </c>
    </row>
    <row r="102" spans="1:5" ht="12" customHeight="1" x14ac:dyDescent="0.25">
      <c r="A102" s="84">
        <v>1312594</v>
      </c>
      <c r="B102" s="84">
        <v>58000</v>
      </c>
      <c r="C102" s="80">
        <v>43739</v>
      </c>
      <c r="D102" s="83">
        <v>43789</v>
      </c>
      <c r="E102" s="82">
        <v>58000</v>
      </c>
    </row>
    <row r="103" spans="1:5" ht="12" customHeight="1" x14ac:dyDescent="0.25">
      <c r="A103" s="84">
        <v>1314488</v>
      </c>
      <c r="B103" s="84">
        <v>115500</v>
      </c>
      <c r="C103" s="80">
        <v>43739</v>
      </c>
      <c r="D103" s="83">
        <v>43789</v>
      </c>
      <c r="E103" s="82">
        <v>115500</v>
      </c>
    </row>
    <row r="104" spans="1:5" ht="12" customHeight="1" x14ac:dyDescent="0.25">
      <c r="A104" s="84">
        <v>1322230</v>
      </c>
      <c r="B104" s="84">
        <v>22600</v>
      </c>
      <c r="C104" s="80">
        <v>43770</v>
      </c>
      <c r="D104" s="83">
        <v>43819</v>
      </c>
      <c r="E104" s="82">
        <v>22600</v>
      </c>
    </row>
    <row r="105" spans="1:5" ht="12" customHeight="1" x14ac:dyDescent="0.25">
      <c r="A105" s="84">
        <v>1325291</v>
      </c>
      <c r="B105" s="84">
        <v>405700</v>
      </c>
      <c r="C105" s="80">
        <v>43770</v>
      </c>
      <c r="D105" s="83">
        <v>43819</v>
      </c>
      <c r="E105" s="82">
        <v>405700</v>
      </c>
    </row>
    <row r="106" spans="1:5" ht="12" customHeight="1" x14ac:dyDescent="0.25">
      <c r="A106" s="84">
        <v>1321613</v>
      </c>
      <c r="B106" s="84">
        <v>235884</v>
      </c>
      <c r="C106" s="80">
        <v>43770</v>
      </c>
      <c r="D106" s="83">
        <v>43819</v>
      </c>
      <c r="E106" s="82">
        <v>235884</v>
      </c>
    </row>
    <row r="107" spans="1:5" ht="12" customHeight="1" x14ac:dyDescent="0.25">
      <c r="A107" s="84">
        <v>1323504</v>
      </c>
      <c r="B107" s="84">
        <v>302300</v>
      </c>
      <c r="C107" s="80">
        <v>43770</v>
      </c>
      <c r="D107" s="83">
        <v>43819</v>
      </c>
      <c r="E107" s="82">
        <v>302300</v>
      </c>
    </row>
    <row r="108" spans="1:5" ht="12" customHeight="1" x14ac:dyDescent="0.25">
      <c r="A108" s="84">
        <v>1325891</v>
      </c>
      <c r="B108" s="84">
        <v>106700</v>
      </c>
      <c r="C108" s="80">
        <v>43770</v>
      </c>
      <c r="D108" s="83">
        <v>43819</v>
      </c>
      <c r="E108" s="82">
        <v>106700</v>
      </c>
    </row>
    <row r="109" spans="1:5" ht="12" customHeight="1" x14ac:dyDescent="0.25">
      <c r="A109" s="84">
        <v>1327633</v>
      </c>
      <c r="B109" s="84">
        <v>33100</v>
      </c>
      <c r="C109" s="80">
        <v>43800</v>
      </c>
      <c r="D109" s="83">
        <v>43846</v>
      </c>
      <c r="E109" s="82">
        <v>33100</v>
      </c>
    </row>
    <row r="110" spans="1:5" ht="12" customHeight="1" x14ac:dyDescent="0.25">
      <c r="A110" s="84">
        <v>1329807</v>
      </c>
      <c r="B110" s="84">
        <v>57020</v>
      </c>
      <c r="C110" s="80">
        <v>43800</v>
      </c>
      <c r="D110" s="83">
        <v>43846</v>
      </c>
      <c r="E110" s="82">
        <v>57020</v>
      </c>
    </row>
    <row r="111" spans="1:5" ht="12" customHeight="1" x14ac:dyDescent="0.25">
      <c r="A111" s="84">
        <v>1334363</v>
      </c>
      <c r="B111" s="84">
        <v>716830</v>
      </c>
      <c r="C111" s="80">
        <v>43831</v>
      </c>
      <c r="D111" s="83">
        <v>43878</v>
      </c>
      <c r="E111" s="82">
        <v>716830</v>
      </c>
    </row>
    <row r="112" spans="1:5" ht="12" customHeight="1" x14ac:dyDescent="0.25">
      <c r="A112" s="84">
        <v>1336715</v>
      </c>
      <c r="B112" s="84">
        <v>314725</v>
      </c>
      <c r="C112" s="80">
        <v>43831</v>
      </c>
      <c r="D112" s="83">
        <v>43878</v>
      </c>
      <c r="E112" s="82">
        <v>314725</v>
      </c>
    </row>
    <row r="113" spans="1:5" ht="12" customHeight="1" x14ac:dyDescent="0.25">
      <c r="A113" s="84">
        <v>1337130</v>
      </c>
      <c r="B113" s="84">
        <v>1073721</v>
      </c>
      <c r="C113" s="80">
        <v>43831</v>
      </c>
      <c r="D113" s="83">
        <v>43878</v>
      </c>
      <c r="E113" s="82">
        <v>1073721</v>
      </c>
    </row>
    <row r="114" spans="1:5" ht="12" customHeight="1" x14ac:dyDescent="0.25">
      <c r="A114" s="84">
        <v>1338702</v>
      </c>
      <c r="B114" s="84">
        <v>115800</v>
      </c>
      <c r="C114" s="80">
        <v>43831</v>
      </c>
      <c r="D114" s="83">
        <v>43878</v>
      </c>
      <c r="E114" s="82">
        <v>115800</v>
      </c>
    </row>
    <row r="115" spans="1:5" ht="12" customHeight="1" x14ac:dyDescent="0.25">
      <c r="A115" s="84">
        <v>1338921</v>
      </c>
      <c r="B115" s="84">
        <v>135300</v>
      </c>
      <c r="C115" s="80">
        <v>43831</v>
      </c>
      <c r="D115" s="83">
        <v>43878</v>
      </c>
      <c r="E115" s="82">
        <v>135300</v>
      </c>
    </row>
    <row r="116" spans="1:5" ht="12" customHeight="1" x14ac:dyDescent="0.25">
      <c r="A116" s="84">
        <v>1339090</v>
      </c>
      <c r="B116" s="84">
        <v>555750</v>
      </c>
      <c r="C116" s="80">
        <v>43831</v>
      </c>
      <c r="D116" s="83">
        <v>43878</v>
      </c>
      <c r="E116" s="82">
        <v>555750</v>
      </c>
    </row>
    <row r="117" spans="1:5" ht="12" customHeight="1" x14ac:dyDescent="0.25">
      <c r="A117" s="84">
        <v>1340668</v>
      </c>
      <c r="B117" s="84">
        <v>251750</v>
      </c>
      <c r="C117" s="80">
        <v>43831</v>
      </c>
      <c r="D117" s="83">
        <v>43878</v>
      </c>
      <c r="E117" s="82">
        <v>251750</v>
      </c>
    </row>
    <row r="118" spans="1:5" ht="12" customHeight="1" x14ac:dyDescent="0.25">
      <c r="A118" s="84">
        <v>1334394</v>
      </c>
      <c r="B118" s="84">
        <v>149800</v>
      </c>
      <c r="C118" s="80">
        <v>43831</v>
      </c>
      <c r="D118" s="83">
        <v>43878</v>
      </c>
      <c r="E118" s="82">
        <v>149800</v>
      </c>
    </row>
    <row r="119" spans="1:5" ht="12" customHeight="1" x14ac:dyDescent="0.25">
      <c r="A119" s="84">
        <v>1343267</v>
      </c>
      <c r="B119" s="84">
        <v>236800</v>
      </c>
      <c r="C119" s="80">
        <v>43862</v>
      </c>
      <c r="D119" s="83">
        <v>43907</v>
      </c>
      <c r="E119" s="82">
        <v>236800</v>
      </c>
    </row>
    <row r="120" spans="1:5" ht="12" customHeight="1" x14ac:dyDescent="0.25">
      <c r="A120" s="84">
        <v>1343270</v>
      </c>
      <c r="B120" s="84">
        <v>134300</v>
      </c>
      <c r="C120" s="80">
        <v>43862</v>
      </c>
      <c r="D120" s="83">
        <v>43907</v>
      </c>
      <c r="E120" s="82">
        <v>134300</v>
      </c>
    </row>
    <row r="121" spans="1:5" ht="12" customHeight="1" x14ac:dyDescent="0.25">
      <c r="A121" s="84">
        <v>1344885</v>
      </c>
      <c r="B121" s="84">
        <v>229425</v>
      </c>
      <c r="C121" s="80">
        <v>43862</v>
      </c>
      <c r="D121" s="83">
        <v>43907</v>
      </c>
      <c r="E121" s="82">
        <v>229425</v>
      </c>
    </row>
    <row r="122" spans="1:5" ht="12" customHeight="1" x14ac:dyDescent="0.25">
      <c r="A122" s="84">
        <v>1349149</v>
      </c>
      <c r="B122" s="84">
        <v>164100</v>
      </c>
      <c r="C122" s="80">
        <v>43891</v>
      </c>
      <c r="D122" s="83">
        <v>43937</v>
      </c>
      <c r="E122" s="82">
        <v>164100</v>
      </c>
    </row>
    <row r="123" spans="1:5" ht="12" customHeight="1" x14ac:dyDescent="0.25">
      <c r="A123" s="84">
        <v>1349637</v>
      </c>
      <c r="B123" s="84">
        <v>1179499</v>
      </c>
      <c r="C123" s="80">
        <v>43891</v>
      </c>
      <c r="D123" s="83">
        <v>43937</v>
      </c>
      <c r="E123" s="82">
        <v>1179499</v>
      </c>
    </row>
    <row r="124" spans="1:5" ht="12" customHeight="1" x14ac:dyDescent="0.25">
      <c r="A124" s="84">
        <v>1351770</v>
      </c>
      <c r="B124" s="84">
        <v>214084</v>
      </c>
      <c r="C124" s="80">
        <v>43891</v>
      </c>
      <c r="D124" s="83">
        <v>43937</v>
      </c>
      <c r="E124" s="82">
        <v>214084</v>
      </c>
    </row>
    <row r="125" spans="1:5" ht="12" customHeight="1" x14ac:dyDescent="0.25">
      <c r="A125" s="84">
        <v>1351924</v>
      </c>
      <c r="B125" s="84">
        <v>57600</v>
      </c>
      <c r="C125" s="80">
        <v>43891</v>
      </c>
      <c r="D125" s="83">
        <v>43937</v>
      </c>
      <c r="E125" s="82">
        <v>57600</v>
      </c>
    </row>
    <row r="126" spans="1:5" ht="12" customHeight="1" x14ac:dyDescent="0.25">
      <c r="A126" s="84">
        <v>1353063</v>
      </c>
      <c r="B126" s="84">
        <v>693630</v>
      </c>
      <c r="C126" s="80">
        <v>43891</v>
      </c>
      <c r="D126" s="83">
        <v>43937</v>
      </c>
      <c r="E126" s="82">
        <v>693630</v>
      </c>
    </row>
    <row r="127" spans="1:5" ht="12" customHeight="1" x14ac:dyDescent="0.25">
      <c r="A127" s="84">
        <v>1353554</v>
      </c>
      <c r="B127" s="84">
        <v>217650</v>
      </c>
      <c r="C127" s="80">
        <v>43891</v>
      </c>
      <c r="D127" s="83">
        <v>43937</v>
      </c>
      <c r="E127" s="82">
        <v>217650</v>
      </c>
    </row>
    <row r="128" spans="1:5" ht="12" customHeight="1" x14ac:dyDescent="0.25">
      <c r="A128" s="84">
        <v>1353561</v>
      </c>
      <c r="B128" s="84">
        <v>74100</v>
      </c>
      <c r="C128" s="80">
        <v>43891</v>
      </c>
      <c r="D128" s="83">
        <v>43937</v>
      </c>
      <c r="E128" s="82">
        <v>74100</v>
      </c>
    </row>
    <row r="129" spans="1:5" ht="12" customHeight="1" x14ac:dyDescent="0.25">
      <c r="A129" s="84">
        <v>1354523</v>
      </c>
      <c r="B129" s="84">
        <v>289800</v>
      </c>
      <c r="C129" s="80">
        <v>43891</v>
      </c>
      <c r="D129" s="83">
        <v>43937</v>
      </c>
      <c r="E129" s="82">
        <v>289800</v>
      </c>
    </row>
    <row r="130" spans="1:5" ht="12" customHeight="1" x14ac:dyDescent="0.25">
      <c r="A130" s="84">
        <v>1354708</v>
      </c>
      <c r="B130" s="84">
        <v>61384</v>
      </c>
      <c r="C130" s="80">
        <v>43891</v>
      </c>
      <c r="D130" s="83">
        <v>43937</v>
      </c>
      <c r="E130" s="82">
        <v>61384</v>
      </c>
    </row>
    <row r="131" spans="1:5" ht="12" customHeight="1" x14ac:dyDescent="0.25">
      <c r="A131" s="84">
        <v>1355833</v>
      </c>
      <c r="B131" s="84">
        <v>1347272</v>
      </c>
      <c r="C131" s="80">
        <v>43922</v>
      </c>
      <c r="D131" s="83">
        <v>43968</v>
      </c>
      <c r="E131" s="82">
        <v>1347272</v>
      </c>
    </row>
    <row r="132" spans="1:5" ht="12" customHeight="1" x14ac:dyDescent="0.25">
      <c r="A132" s="84">
        <v>1355835</v>
      </c>
      <c r="B132" s="84">
        <v>1265240</v>
      </c>
      <c r="C132" s="80">
        <v>43922</v>
      </c>
      <c r="D132" s="83">
        <v>43968</v>
      </c>
      <c r="E132" s="82">
        <v>1265240</v>
      </c>
    </row>
    <row r="133" spans="1:5" ht="12" customHeight="1" x14ac:dyDescent="0.25">
      <c r="A133" s="25" t="s">
        <v>496</v>
      </c>
      <c r="E133" s="85">
        <f>SUM(E8:E132)</f>
        <v>23485999</v>
      </c>
    </row>
  </sheetData>
  <mergeCells count="1">
    <mergeCell ref="A6:E6"/>
  </mergeCells>
  <hyperlinks>
    <hyperlink ref="B5" r:id="rId1" xr:uid="{F8A066EC-D7B1-4772-A9D1-123664DED31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11FA2-0333-4C9F-A0D7-636868AFB720}">
  <sheetPr>
    <tabColor rgb="FF92D050"/>
  </sheetPr>
  <dimension ref="A1:Q127"/>
  <sheetViews>
    <sheetView tabSelected="1" zoomScale="85" zoomScaleNormal="85" workbookViewId="0">
      <pane xSplit="6" ySplit="1" topLeftCell="G108" activePane="bottomRight" state="frozen"/>
      <selection pane="topRight" activeCell="G1" sqref="G1"/>
      <selection pane="bottomLeft" activeCell="A2" sqref="A2"/>
      <selection pane="bottomRight" activeCell="H122" sqref="H122"/>
    </sheetView>
  </sheetViews>
  <sheetFormatPr baseColWidth="10" defaultColWidth="14.28515625" defaultRowHeight="12.75" x14ac:dyDescent="0.2"/>
  <cols>
    <col min="1" max="1" width="11.140625" style="2" customWidth="1"/>
    <col min="2" max="2" width="13" style="3" customWidth="1"/>
    <col min="3" max="3" width="14.28515625" style="3"/>
    <col min="4" max="4" width="14.28515625" style="2"/>
    <col min="5" max="6" width="14.28515625" style="3"/>
    <col min="7" max="13" width="11.140625" style="3" customWidth="1"/>
    <col min="14" max="14" width="14.28515625" style="56"/>
    <col min="15" max="15" width="14.28515625" style="2"/>
    <col min="16" max="16" width="11.7109375" style="3" customWidth="1"/>
    <col min="17" max="17" width="14.140625" style="2" customWidth="1"/>
    <col min="18" max="16384" width="14.28515625" style="2"/>
  </cols>
  <sheetData>
    <row r="1" spans="1:17" s="41" customFormat="1" ht="36" customHeight="1" x14ac:dyDescent="0.25">
      <c r="A1" s="32" t="s">
        <v>68</v>
      </c>
      <c r="B1" s="23" t="s">
        <v>69</v>
      </c>
      <c r="C1" s="23" t="s">
        <v>0</v>
      </c>
      <c r="D1" s="36"/>
      <c r="E1" s="37"/>
      <c r="F1" s="37"/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48" t="s">
        <v>8</v>
      </c>
      <c r="O1" s="38" t="s">
        <v>9</v>
      </c>
      <c r="P1" s="39" t="s">
        <v>10</v>
      </c>
      <c r="Q1" s="40" t="s">
        <v>11</v>
      </c>
    </row>
    <row r="2" spans="1:17" x14ac:dyDescent="0.2">
      <c r="A2" s="4">
        <v>1152939</v>
      </c>
      <c r="B2" s="5">
        <v>350460</v>
      </c>
      <c r="C2" s="5">
        <v>40700</v>
      </c>
      <c r="D2" s="4" t="e">
        <f>VLOOKUP(A2,'CARTERA COOSALUD'!$A:$A,1,0)</f>
        <v>#N/A</v>
      </c>
      <c r="E2" s="5" t="e">
        <f>VLOOKUP(A2,'CARTERA COOSALUD'!$A:$G,7,0)</f>
        <v>#N/A</v>
      </c>
      <c r="F2" s="5" t="e">
        <f>C2-E2</f>
        <v>#N/A</v>
      </c>
      <c r="G2" s="5"/>
      <c r="H2" s="5"/>
      <c r="I2" s="5"/>
      <c r="J2" s="5"/>
      <c r="K2" s="5"/>
      <c r="L2" s="5"/>
      <c r="M2" s="5">
        <v>40700</v>
      </c>
      <c r="N2" s="49" t="s">
        <v>545</v>
      </c>
      <c r="O2" s="4" t="s">
        <v>568</v>
      </c>
      <c r="P2" s="5">
        <f>C2-SUM(G2:M2)</f>
        <v>0</v>
      </c>
      <c r="Q2" s="4"/>
    </row>
    <row r="3" spans="1:17" x14ac:dyDescent="0.2">
      <c r="A3" s="4">
        <v>1159464</v>
      </c>
      <c r="B3" s="5">
        <v>108600</v>
      </c>
      <c r="C3" s="5">
        <v>49400</v>
      </c>
      <c r="D3" s="4" t="e">
        <f>VLOOKUP(A3,'CARTERA COOSALUD'!$A:$A,1,0)</f>
        <v>#N/A</v>
      </c>
      <c r="E3" s="5" t="e">
        <f>VLOOKUP(A3,'CARTERA COOSALUD'!$A:$G,7,0)</f>
        <v>#N/A</v>
      </c>
      <c r="F3" s="5" t="e">
        <f t="shared" ref="F3:F65" si="0">C3-E3</f>
        <v>#N/A</v>
      </c>
      <c r="G3" s="5"/>
      <c r="H3" s="5"/>
      <c r="I3" s="5"/>
      <c r="J3" s="5"/>
      <c r="K3" s="5"/>
      <c r="L3" s="5"/>
      <c r="M3" s="5">
        <v>49400</v>
      </c>
      <c r="N3" s="49" t="s">
        <v>545</v>
      </c>
      <c r="O3" s="4" t="s">
        <v>568</v>
      </c>
      <c r="P3" s="5">
        <f t="shared" ref="P3:P65" si="1">C3-SUM(G3:M3)</f>
        <v>0</v>
      </c>
      <c r="Q3" s="4"/>
    </row>
    <row r="4" spans="1:17" x14ac:dyDescent="0.2">
      <c r="A4" s="4">
        <v>1159693</v>
      </c>
      <c r="B4" s="5">
        <v>117800</v>
      </c>
      <c r="C4" s="5">
        <v>117800</v>
      </c>
      <c r="D4" s="4" t="e">
        <f>VLOOKUP(A4,'CARTERA COOSALUD'!$A:$A,1,0)</f>
        <v>#N/A</v>
      </c>
      <c r="E4" s="5" t="e">
        <f>VLOOKUP(A4,'CARTERA COOSALUD'!$A:$G,7,0)</f>
        <v>#N/A</v>
      </c>
      <c r="F4" s="5" t="e">
        <f t="shared" si="0"/>
        <v>#N/A</v>
      </c>
      <c r="G4" s="5"/>
      <c r="H4" s="5"/>
      <c r="I4" s="5"/>
      <c r="J4" s="5"/>
      <c r="K4" s="5"/>
      <c r="L4" s="5"/>
      <c r="M4" s="5">
        <v>117800</v>
      </c>
      <c r="N4" s="49" t="s">
        <v>545</v>
      </c>
      <c r="O4" s="4" t="s">
        <v>568</v>
      </c>
      <c r="P4" s="5">
        <f t="shared" si="1"/>
        <v>0</v>
      </c>
      <c r="Q4" s="4"/>
    </row>
    <row r="5" spans="1:17" x14ac:dyDescent="0.2">
      <c r="A5" s="4">
        <v>1170404</v>
      </c>
      <c r="B5" s="5">
        <v>122400</v>
      </c>
      <c r="C5" s="5">
        <v>122400</v>
      </c>
      <c r="D5" s="4" t="e">
        <f>VLOOKUP(A5,'CARTERA COOSALUD'!$A:$A,1,0)</f>
        <v>#N/A</v>
      </c>
      <c r="E5" s="5" t="e">
        <f>VLOOKUP(A5,'CARTERA COOSALUD'!$A:$G,7,0)</f>
        <v>#N/A</v>
      </c>
      <c r="F5" s="5" t="e">
        <f t="shared" si="0"/>
        <v>#N/A</v>
      </c>
      <c r="G5" s="5"/>
      <c r="H5" s="5"/>
      <c r="I5" s="5"/>
      <c r="J5" s="5"/>
      <c r="K5" s="5"/>
      <c r="L5" s="5"/>
      <c r="M5" s="5">
        <v>122400</v>
      </c>
      <c r="N5" s="49" t="s">
        <v>545</v>
      </c>
      <c r="O5" s="4" t="s">
        <v>568</v>
      </c>
      <c r="P5" s="5">
        <f t="shared" si="1"/>
        <v>0</v>
      </c>
      <c r="Q5" s="4"/>
    </row>
    <row r="6" spans="1:17" x14ac:dyDescent="0.2">
      <c r="A6" s="4">
        <v>1173251</v>
      </c>
      <c r="B6" s="5">
        <v>104860</v>
      </c>
      <c r="C6" s="5">
        <v>11000</v>
      </c>
      <c r="D6" s="4" t="e">
        <f>VLOOKUP(A6,'CARTERA COOSALUD'!$A:$A,1,0)</f>
        <v>#N/A</v>
      </c>
      <c r="E6" s="5" t="e">
        <f>VLOOKUP(A6,'CARTERA COOSALUD'!$A:$G,7,0)</f>
        <v>#N/A</v>
      </c>
      <c r="F6" s="5" t="e">
        <f t="shared" si="0"/>
        <v>#N/A</v>
      </c>
      <c r="G6" s="5"/>
      <c r="H6" s="5"/>
      <c r="I6" s="5"/>
      <c r="J6" s="5"/>
      <c r="K6" s="5"/>
      <c r="L6" s="5"/>
      <c r="M6" s="5">
        <v>11000</v>
      </c>
      <c r="N6" s="49" t="s">
        <v>545</v>
      </c>
      <c r="O6" s="4" t="s">
        <v>568</v>
      </c>
      <c r="P6" s="5">
        <f t="shared" si="1"/>
        <v>0</v>
      </c>
      <c r="Q6" s="4"/>
    </row>
    <row r="7" spans="1:17" x14ac:dyDescent="0.2">
      <c r="A7" s="27">
        <v>1180991</v>
      </c>
      <c r="B7" s="28">
        <v>201600</v>
      </c>
      <c r="C7" s="28">
        <v>117900</v>
      </c>
      <c r="D7" s="4" t="e">
        <f>VLOOKUP(A7,'CARTERA COOSALUD'!$A:$A,1,0)</f>
        <v>#N/A</v>
      </c>
      <c r="E7" s="5" t="e">
        <f>VLOOKUP(A7,'CARTERA COOSALUD'!$A:$G,7,0)</f>
        <v>#N/A</v>
      </c>
      <c r="F7" s="5" t="e">
        <f t="shared" si="0"/>
        <v>#N/A</v>
      </c>
      <c r="G7" s="5"/>
      <c r="H7" s="5"/>
      <c r="I7" s="5"/>
      <c r="J7" s="28"/>
      <c r="K7" s="5"/>
      <c r="L7" s="5"/>
      <c r="M7" s="5">
        <v>117900</v>
      </c>
      <c r="N7" s="49" t="s">
        <v>545</v>
      </c>
      <c r="O7" s="4" t="s">
        <v>568</v>
      </c>
      <c r="P7" s="5">
        <f t="shared" si="1"/>
        <v>0</v>
      </c>
      <c r="Q7" s="4"/>
    </row>
    <row r="8" spans="1:17" x14ac:dyDescent="0.2">
      <c r="A8" s="27">
        <v>1181693</v>
      </c>
      <c r="B8" s="28">
        <v>228400</v>
      </c>
      <c r="C8" s="28">
        <v>11000</v>
      </c>
      <c r="D8" s="4" t="e">
        <f>VLOOKUP(A8,'CARTERA COOSALUD'!$A:$A,1,0)</f>
        <v>#N/A</v>
      </c>
      <c r="E8" s="5" t="e">
        <f>VLOOKUP(A8,'CARTERA COOSALUD'!$A:$G,7,0)</f>
        <v>#N/A</v>
      </c>
      <c r="F8" s="5" t="e">
        <f t="shared" si="0"/>
        <v>#N/A</v>
      </c>
      <c r="G8" s="5"/>
      <c r="H8" s="5"/>
      <c r="I8" s="5"/>
      <c r="J8" s="28"/>
      <c r="K8" s="5"/>
      <c r="L8" s="28"/>
      <c r="M8" s="5">
        <v>11000</v>
      </c>
      <c r="N8" s="49" t="s">
        <v>545</v>
      </c>
      <c r="O8" s="4" t="s">
        <v>568</v>
      </c>
      <c r="P8" s="5">
        <f t="shared" si="1"/>
        <v>0</v>
      </c>
      <c r="Q8" s="4"/>
    </row>
    <row r="9" spans="1:17" x14ac:dyDescent="0.2">
      <c r="A9" s="27">
        <v>1188339</v>
      </c>
      <c r="B9" s="28">
        <v>51380</v>
      </c>
      <c r="C9" s="28">
        <v>51380</v>
      </c>
      <c r="D9" s="4" t="e">
        <f>VLOOKUP(A9,'CARTERA COOSALUD'!$A:$A,1,0)</f>
        <v>#N/A</v>
      </c>
      <c r="E9" s="5" t="e">
        <f>VLOOKUP(A9,'CARTERA COOSALUD'!$A:$G,7,0)</f>
        <v>#N/A</v>
      </c>
      <c r="F9" s="5" t="e">
        <f t="shared" si="0"/>
        <v>#N/A</v>
      </c>
      <c r="G9" s="5"/>
      <c r="H9" s="5"/>
      <c r="I9" s="5"/>
      <c r="J9" s="28"/>
      <c r="K9" s="5"/>
      <c r="L9" s="5"/>
      <c r="M9" s="5">
        <v>51380</v>
      </c>
      <c r="N9" s="49" t="s">
        <v>545</v>
      </c>
      <c r="O9" s="4" t="s">
        <v>568</v>
      </c>
      <c r="P9" s="5">
        <f t="shared" si="1"/>
        <v>0</v>
      </c>
      <c r="Q9" s="4"/>
    </row>
    <row r="10" spans="1:17" x14ac:dyDescent="0.2">
      <c r="A10" s="27">
        <v>1193062</v>
      </c>
      <c r="B10" s="28">
        <v>396090</v>
      </c>
      <c r="C10" s="28">
        <v>308596</v>
      </c>
      <c r="D10" s="4" t="e">
        <f>VLOOKUP(A10,'CARTERA COOSALUD'!$A:$A,1,0)</f>
        <v>#N/A</v>
      </c>
      <c r="E10" s="5" t="e">
        <f>VLOOKUP(A10,'CARTERA COOSALUD'!$A:$G,7,0)</f>
        <v>#N/A</v>
      </c>
      <c r="F10" s="5" t="e">
        <f t="shared" si="0"/>
        <v>#N/A</v>
      </c>
      <c r="G10" s="5"/>
      <c r="H10" s="5"/>
      <c r="I10" s="5"/>
      <c r="J10" s="28"/>
      <c r="K10" s="5"/>
      <c r="L10" s="5"/>
      <c r="M10" s="5">
        <v>308596</v>
      </c>
      <c r="N10" s="49" t="s">
        <v>545</v>
      </c>
      <c r="O10" s="4" t="s">
        <v>568</v>
      </c>
      <c r="P10" s="5">
        <f t="shared" si="1"/>
        <v>0</v>
      </c>
      <c r="Q10" s="4"/>
    </row>
    <row r="11" spans="1:17" x14ac:dyDescent="0.2">
      <c r="A11" s="27">
        <v>1195562</v>
      </c>
      <c r="B11" s="28">
        <v>142200</v>
      </c>
      <c r="C11" s="28">
        <v>82824</v>
      </c>
      <c r="D11" s="4" t="e">
        <f>VLOOKUP(A11,'CARTERA COOSALUD'!$A:$A,1,0)</f>
        <v>#N/A</v>
      </c>
      <c r="E11" s="5" t="e">
        <f>VLOOKUP(A11,'CARTERA COOSALUD'!$A:$G,7,0)</f>
        <v>#N/A</v>
      </c>
      <c r="F11" s="5" t="e">
        <f t="shared" si="0"/>
        <v>#N/A</v>
      </c>
      <c r="G11" s="5"/>
      <c r="H11" s="5"/>
      <c r="I11" s="5"/>
      <c r="J11" s="28"/>
      <c r="K11" s="5"/>
      <c r="L11" s="28"/>
      <c r="M11" s="5">
        <v>82824</v>
      </c>
      <c r="N11" s="49" t="s">
        <v>545</v>
      </c>
      <c r="O11" s="4" t="s">
        <v>568</v>
      </c>
      <c r="P11" s="5">
        <f t="shared" si="1"/>
        <v>0</v>
      </c>
      <c r="Q11" s="4"/>
    </row>
    <row r="12" spans="1:17" x14ac:dyDescent="0.2">
      <c r="A12" s="27">
        <v>1198788</v>
      </c>
      <c r="B12" s="28">
        <v>215600</v>
      </c>
      <c r="C12" s="28">
        <v>215600</v>
      </c>
      <c r="D12" s="4" t="e">
        <f>VLOOKUP(A12,'CARTERA COOSALUD'!$A:$A,1,0)</f>
        <v>#N/A</v>
      </c>
      <c r="E12" s="5" t="e">
        <f>VLOOKUP(A12,'CARTERA COOSALUD'!$A:$G,7,0)</f>
        <v>#N/A</v>
      </c>
      <c r="F12" s="5" t="e">
        <f t="shared" si="0"/>
        <v>#N/A</v>
      </c>
      <c r="G12" s="5"/>
      <c r="H12" s="5"/>
      <c r="I12" s="5"/>
      <c r="J12" s="28"/>
      <c r="K12" s="5"/>
      <c r="L12" s="28"/>
      <c r="M12" s="5">
        <v>215600</v>
      </c>
      <c r="N12" s="49" t="s">
        <v>545</v>
      </c>
      <c r="O12" s="4" t="s">
        <v>568</v>
      </c>
      <c r="P12" s="5">
        <f t="shared" si="1"/>
        <v>0</v>
      </c>
      <c r="Q12" s="4"/>
    </row>
    <row r="13" spans="1:17" x14ac:dyDescent="0.2">
      <c r="A13" s="27">
        <v>1199184</v>
      </c>
      <c r="B13" s="28">
        <v>335000</v>
      </c>
      <c r="C13" s="28">
        <v>335000</v>
      </c>
      <c r="D13" s="4" t="e">
        <f>VLOOKUP(A13,'CARTERA COOSALUD'!$A:$A,1,0)</f>
        <v>#N/A</v>
      </c>
      <c r="E13" s="5" t="e">
        <f>VLOOKUP(A13,'CARTERA COOSALUD'!$A:$G,7,0)</f>
        <v>#N/A</v>
      </c>
      <c r="F13" s="5" t="e">
        <f t="shared" si="0"/>
        <v>#N/A</v>
      </c>
      <c r="G13" s="5"/>
      <c r="H13" s="5"/>
      <c r="I13" s="28"/>
      <c r="J13" s="28"/>
      <c r="K13" s="5"/>
      <c r="L13" s="28"/>
      <c r="M13" s="5">
        <v>335000</v>
      </c>
      <c r="N13" s="49" t="s">
        <v>545</v>
      </c>
      <c r="O13" s="4" t="s">
        <v>568</v>
      </c>
      <c r="P13" s="5">
        <f t="shared" si="1"/>
        <v>0</v>
      </c>
      <c r="Q13" s="4"/>
    </row>
    <row r="14" spans="1:17" x14ac:dyDescent="0.2">
      <c r="A14" s="27">
        <v>1208644</v>
      </c>
      <c r="B14" s="28">
        <v>446238</v>
      </c>
      <c r="C14" s="28">
        <v>446238</v>
      </c>
      <c r="D14" s="4" t="e">
        <f>VLOOKUP(A14,'CARTERA COOSALUD'!$A:$A,1,0)</f>
        <v>#N/A</v>
      </c>
      <c r="E14" s="5" t="e">
        <f>VLOOKUP(A14,'CARTERA COOSALUD'!$A:$G,7,0)</f>
        <v>#N/A</v>
      </c>
      <c r="F14" s="5" t="e">
        <f t="shared" si="0"/>
        <v>#N/A</v>
      </c>
      <c r="G14" s="5"/>
      <c r="H14" s="5"/>
      <c r="I14" s="28"/>
      <c r="J14" s="28"/>
      <c r="K14" s="5"/>
      <c r="L14" s="28"/>
      <c r="M14" s="5">
        <v>446238</v>
      </c>
      <c r="N14" s="49" t="s">
        <v>545</v>
      </c>
      <c r="O14" s="4" t="s">
        <v>568</v>
      </c>
      <c r="P14" s="5">
        <f t="shared" si="1"/>
        <v>0</v>
      </c>
      <c r="Q14" s="4"/>
    </row>
    <row r="15" spans="1:17" x14ac:dyDescent="0.2">
      <c r="A15" s="27">
        <v>1208798</v>
      </c>
      <c r="B15" s="28">
        <v>508987</v>
      </c>
      <c r="C15" s="28">
        <v>508987</v>
      </c>
      <c r="D15" s="4" t="e">
        <f>VLOOKUP(A15,'CARTERA COOSALUD'!$A:$A,1,0)</f>
        <v>#N/A</v>
      </c>
      <c r="E15" s="5" t="e">
        <f>VLOOKUP(A15,'CARTERA COOSALUD'!$A:$G,7,0)</f>
        <v>#N/A</v>
      </c>
      <c r="F15" s="5" t="e">
        <f t="shared" si="0"/>
        <v>#N/A</v>
      </c>
      <c r="G15" s="5"/>
      <c r="H15" s="5"/>
      <c r="I15" s="28"/>
      <c r="J15" s="28"/>
      <c r="K15" s="5"/>
      <c r="L15" s="28"/>
      <c r="M15" s="5">
        <v>508987</v>
      </c>
      <c r="N15" s="49" t="s">
        <v>545</v>
      </c>
      <c r="O15" s="4" t="s">
        <v>568</v>
      </c>
      <c r="P15" s="5">
        <f t="shared" si="1"/>
        <v>0</v>
      </c>
      <c r="Q15" s="4"/>
    </row>
    <row r="16" spans="1:17" x14ac:dyDescent="0.2">
      <c r="A16" s="27">
        <v>1209580</v>
      </c>
      <c r="B16" s="28">
        <v>211400</v>
      </c>
      <c r="C16" s="28">
        <v>211400</v>
      </c>
      <c r="D16" s="4" t="e">
        <f>VLOOKUP(A16,'CARTERA COOSALUD'!$A:$A,1,0)</f>
        <v>#N/A</v>
      </c>
      <c r="E16" s="5" t="e">
        <f>VLOOKUP(A16,'CARTERA COOSALUD'!$A:$G,7,0)</f>
        <v>#N/A</v>
      </c>
      <c r="F16" s="5" t="e">
        <f t="shared" si="0"/>
        <v>#N/A</v>
      </c>
      <c r="G16" s="5"/>
      <c r="H16" s="5"/>
      <c r="I16" s="28"/>
      <c r="J16" s="28"/>
      <c r="K16" s="5"/>
      <c r="L16" s="28"/>
      <c r="M16" s="5">
        <v>211400</v>
      </c>
      <c r="N16" s="49" t="s">
        <v>545</v>
      </c>
      <c r="O16" s="4" t="s">
        <v>568</v>
      </c>
      <c r="P16" s="5">
        <f t="shared" si="1"/>
        <v>0</v>
      </c>
      <c r="Q16" s="4"/>
    </row>
    <row r="17" spans="1:17" x14ac:dyDescent="0.2">
      <c r="A17" s="27">
        <v>1210227</v>
      </c>
      <c r="B17" s="28">
        <v>562290</v>
      </c>
      <c r="C17" s="28">
        <v>562290</v>
      </c>
      <c r="D17" s="4" t="e">
        <f>VLOOKUP(A17,'CARTERA COOSALUD'!$A:$A,1,0)</f>
        <v>#N/A</v>
      </c>
      <c r="E17" s="5" t="e">
        <f>VLOOKUP(A17,'CARTERA COOSALUD'!$A:$G,7,0)</f>
        <v>#N/A</v>
      </c>
      <c r="F17" s="5" t="e">
        <f t="shared" si="0"/>
        <v>#N/A</v>
      </c>
      <c r="G17" s="5"/>
      <c r="H17" s="5"/>
      <c r="I17" s="28"/>
      <c r="J17" s="28"/>
      <c r="K17" s="5"/>
      <c r="L17" s="28"/>
      <c r="M17" s="5">
        <v>562290</v>
      </c>
      <c r="N17" s="49" t="s">
        <v>545</v>
      </c>
      <c r="O17" s="4" t="s">
        <v>568</v>
      </c>
      <c r="P17" s="5">
        <f t="shared" si="1"/>
        <v>0</v>
      </c>
      <c r="Q17" s="4"/>
    </row>
    <row r="18" spans="1:17" x14ac:dyDescent="0.2">
      <c r="A18" s="27">
        <v>1203240</v>
      </c>
      <c r="B18" s="28">
        <v>31200</v>
      </c>
      <c r="C18" s="28">
        <v>24216</v>
      </c>
      <c r="D18" s="4" t="e">
        <f>VLOOKUP(A18,'CARTERA COOSALUD'!$A:$A,1,0)</f>
        <v>#N/A</v>
      </c>
      <c r="E18" s="5" t="e">
        <f>VLOOKUP(A18,'CARTERA COOSALUD'!$A:$G,7,0)</f>
        <v>#N/A</v>
      </c>
      <c r="F18" s="5" t="e">
        <f t="shared" si="0"/>
        <v>#N/A</v>
      </c>
      <c r="G18" s="5"/>
      <c r="H18" s="5"/>
      <c r="I18" s="28"/>
      <c r="J18" s="28"/>
      <c r="K18" s="5"/>
      <c r="L18" s="28"/>
      <c r="M18" s="5">
        <v>24216</v>
      </c>
      <c r="N18" s="49" t="s">
        <v>545</v>
      </c>
      <c r="O18" s="4" t="s">
        <v>568</v>
      </c>
      <c r="P18" s="5">
        <f t="shared" si="1"/>
        <v>0</v>
      </c>
      <c r="Q18" s="4"/>
    </row>
    <row r="19" spans="1:17" x14ac:dyDescent="0.2">
      <c r="A19" s="27">
        <v>1221128</v>
      </c>
      <c r="B19" s="28">
        <v>162900</v>
      </c>
      <c r="C19" s="28">
        <v>162900</v>
      </c>
      <c r="D19" s="4" t="e">
        <f>VLOOKUP(A19,'CARTERA COOSALUD'!$A:$A,1,0)</f>
        <v>#N/A</v>
      </c>
      <c r="E19" s="5" t="e">
        <f>VLOOKUP(A19,'CARTERA COOSALUD'!$A:$G,7,0)</f>
        <v>#N/A</v>
      </c>
      <c r="F19" s="5" t="e">
        <f t="shared" si="0"/>
        <v>#N/A</v>
      </c>
      <c r="G19" s="5"/>
      <c r="H19" s="5"/>
      <c r="I19" s="28"/>
      <c r="J19" s="28"/>
      <c r="K19" s="5"/>
      <c r="L19" s="28"/>
      <c r="M19" s="5">
        <v>162900</v>
      </c>
      <c r="N19" s="49" t="s">
        <v>545</v>
      </c>
      <c r="O19" s="4" t="s">
        <v>568</v>
      </c>
      <c r="P19" s="5">
        <f t="shared" si="1"/>
        <v>0</v>
      </c>
      <c r="Q19" s="4"/>
    </row>
    <row r="20" spans="1:17" x14ac:dyDescent="0.2">
      <c r="A20" s="27">
        <v>1222176</v>
      </c>
      <c r="B20" s="28">
        <v>168700</v>
      </c>
      <c r="C20" s="28">
        <v>168700</v>
      </c>
      <c r="D20" s="4" t="e">
        <f>VLOOKUP(A20,'CARTERA COOSALUD'!$A:$A,1,0)</f>
        <v>#N/A</v>
      </c>
      <c r="E20" s="5" t="e">
        <f>VLOOKUP(A20,'CARTERA COOSALUD'!$A:$G,7,0)</f>
        <v>#N/A</v>
      </c>
      <c r="F20" s="5" t="e">
        <f t="shared" si="0"/>
        <v>#N/A</v>
      </c>
      <c r="G20" s="5"/>
      <c r="H20" s="28"/>
      <c r="I20" s="28"/>
      <c r="J20" s="28"/>
      <c r="K20" s="5"/>
      <c r="L20" s="28"/>
      <c r="M20" s="5">
        <v>168700</v>
      </c>
      <c r="N20" s="49" t="s">
        <v>545</v>
      </c>
      <c r="O20" s="4" t="s">
        <v>568</v>
      </c>
      <c r="P20" s="5">
        <f t="shared" si="1"/>
        <v>0</v>
      </c>
      <c r="Q20" s="4"/>
    </row>
    <row r="21" spans="1:17" x14ac:dyDescent="0.2">
      <c r="A21" s="27">
        <v>1220769</v>
      </c>
      <c r="B21" s="28">
        <v>31200</v>
      </c>
      <c r="C21" s="28">
        <v>30250</v>
      </c>
      <c r="D21" s="4" t="e">
        <f>VLOOKUP(A21,'CARTERA COOSALUD'!$A:$A,1,0)</f>
        <v>#N/A</v>
      </c>
      <c r="E21" s="5" t="e">
        <f>VLOOKUP(A21,'CARTERA COOSALUD'!$A:$G,7,0)</f>
        <v>#N/A</v>
      </c>
      <c r="F21" s="5" t="e">
        <f t="shared" si="0"/>
        <v>#N/A</v>
      </c>
      <c r="G21" s="5"/>
      <c r="H21" s="28"/>
      <c r="I21" s="5"/>
      <c r="J21" s="28"/>
      <c r="K21" s="5"/>
      <c r="L21" s="28"/>
      <c r="M21" s="5">
        <v>30250</v>
      </c>
      <c r="N21" s="49" t="s">
        <v>545</v>
      </c>
      <c r="O21" s="4" t="s">
        <v>568</v>
      </c>
      <c r="P21" s="5">
        <f t="shared" si="1"/>
        <v>0</v>
      </c>
      <c r="Q21" s="4"/>
    </row>
    <row r="22" spans="1:17" x14ac:dyDescent="0.2">
      <c r="A22" s="27">
        <v>1220770</v>
      </c>
      <c r="B22" s="28">
        <v>31200</v>
      </c>
      <c r="C22" s="28">
        <v>31200</v>
      </c>
      <c r="D22" s="4" t="e">
        <f>VLOOKUP(A22,'CARTERA COOSALUD'!$A:$A,1,0)</f>
        <v>#N/A</v>
      </c>
      <c r="E22" s="5" t="e">
        <f>VLOOKUP(A22,'CARTERA COOSALUD'!$A:$G,7,0)</f>
        <v>#N/A</v>
      </c>
      <c r="F22" s="5" t="e">
        <f t="shared" si="0"/>
        <v>#N/A</v>
      </c>
      <c r="G22" s="5"/>
      <c r="H22" s="28"/>
      <c r="I22" s="28"/>
      <c r="J22" s="28"/>
      <c r="K22" s="5"/>
      <c r="L22" s="28"/>
      <c r="M22" s="5">
        <v>31200</v>
      </c>
      <c r="N22" s="49" t="s">
        <v>545</v>
      </c>
      <c r="O22" s="4" t="s">
        <v>568</v>
      </c>
      <c r="P22" s="5">
        <f t="shared" si="1"/>
        <v>0</v>
      </c>
      <c r="Q22" s="4"/>
    </row>
    <row r="23" spans="1:17" x14ac:dyDescent="0.2">
      <c r="A23" s="27">
        <v>1221935</v>
      </c>
      <c r="B23" s="28">
        <v>31200</v>
      </c>
      <c r="C23" s="28">
        <v>31200</v>
      </c>
      <c r="D23" s="4" t="e">
        <f>VLOOKUP(A23,'CARTERA COOSALUD'!$A:$A,1,0)</f>
        <v>#N/A</v>
      </c>
      <c r="E23" s="5" t="e">
        <f>VLOOKUP(A23,'CARTERA COOSALUD'!$A:$G,7,0)</f>
        <v>#N/A</v>
      </c>
      <c r="F23" s="5" t="e">
        <f t="shared" si="0"/>
        <v>#N/A</v>
      </c>
      <c r="G23" s="5"/>
      <c r="H23" s="28"/>
      <c r="I23" s="28"/>
      <c r="J23" s="28"/>
      <c r="K23" s="5"/>
      <c r="L23" s="28"/>
      <c r="M23" s="5">
        <v>31200</v>
      </c>
      <c r="N23" s="49" t="s">
        <v>545</v>
      </c>
      <c r="O23" s="4" t="s">
        <v>568</v>
      </c>
      <c r="P23" s="5">
        <f t="shared" si="1"/>
        <v>0</v>
      </c>
      <c r="Q23" s="4"/>
    </row>
    <row r="24" spans="1:17" x14ac:dyDescent="0.2">
      <c r="A24" s="27">
        <v>1221939</v>
      </c>
      <c r="B24" s="28">
        <v>31200</v>
      </c>
      <c r="C24" s="28">
        <v>31200</v>
      </c>
      <c r="D24" s="4" t="e">
        <f>VLOOKUP(A24,'CARTERA COOSALUD'!$A:$A,1,0)</f>
        <v>#N/A</v>
      </c>
      <c r="E24" s="5" t="e">
        <f>VLOOKUP(A24,'CARTERA COOSALUD'!$A:$G,7,0)</f>
        <v>#N/A</v>
      </c>
      <c r="F24" s="5" t="e">
        <f t="shared" si="0"/>
        <v>#N/A</v>
      </c>
      <c r="G24" s="5"/>
      <c r="H24" s="28"/>
      <c r="I24" s="28"/>
      <c r="J24" s="28"/>
      <c r="K24" s="5"/>
      <c r="L24" s="28"/>
      <c r="M24" s="5">
        <v>31200</v>
      </c>
      <c r="N24" s="49" t="s">
        <v>545</v>
      </c>
      <c r="O24" s="4" t="s">
        <v>568</v>
      </c>
      <c r="P24" s="5">
        <f t="shared" si="1"/>
        <v>0</v>
      </c>
      <c r="Q24" s="4"/>
    </row>
    <row r="25" spans="1:17" x14ac:dyDescent="0.2">
      <c r="A25" s="27">
        <v>1222624</v>
      </c>
      <c r="B25" s="28">
        <v>23200</v>
      </c>
      <c r="C25" s="28">
        <v>23200</v>
      </c>
      <c r="D25" s="4" t="e">
        <f>VLOOKUP(A25,'CARTERA COOSALUD'!$A:$A,1,0)</f>
        <v>#N/A</v>
      </c>
      <c r="E25" s="5" t="e">
        <f>VLOOKUP(A25,'CARTERA COOSALUD'!$A:$G,7,0)</f>
        <v>#N/A</v>
      </c>
      <c r="F25" s="5" t="e">
        <f t="shared" si="0"/>
        <v>#N/A</v>
      </c>
      <c r="G25" s="5"/>
      <c r="H25" s="28"/>
      <c r="I25" s="28"/>
      <c r="J25" s="28"/>
      <c r="K25" s="5"/>
      <c r="L25" s="28"/>
      <c r="M25" s="5">
        <v>23200</v>
      </c>
      <c r="N25" s="49" t="s">
        <v>545</v>
      </c>
      <c r="O25" s="4" t="s">
        <v>568</v>
      </c>
      <c r="P25" s="5">
        <f t="shared" si="1"/>
        <v>0</v>
      </c>
      <c r="Q25" s="4"/>
    </row>
    <row r="26" spans="1:17" x14ac:dyDescent="0.2">
      <c r="A26" s="27">
        <v>1223241</v>
      </c>
      <c r="B26" s="28">
        <v>128200</v>
      </c>
      <c r="C26" s="28">
        <v>128200</v>
      </c>
      <c r="D26" s="4" t="e">
        <f>VLOOKUP(A26,'CARTERA COOSALUD'!$A:$A,1,0)</f>
        <v>#N/A</v>
      </c>
      <c r="E26" s="5" t="e">
        <f>VLOOKUP(A26,'CARTERA COOSALUD'!$A:$G,7,0)</f>
        <v>#N/A</v>
      </c>
      <c r="F26" s="5" t="e">
        <f t="shared" si="0"/>
        <v>#N/A</v>
      </c>
      <c r="G26" s="5"/>
      <c r="H26" s="28"/>
      <c r="I26" s="28"/>
      <c r="J26" s="28"/>
      <c r="K26" s="5"/>
      <c r="L26" s="28"/>
      <c r="M26" s="5">
        <v>128200</v>
      </c>
      <c r="N26" s="49" t="s">
        <v>545</v>
      </c>
      <c r="O26" s="4" t="s">
        <v>568</v>
      </c>
      <c r="P26" s="5">
        <f t="shared" si="1"/>
        <v>0</v>
      </c>
      <c r="Q26" s="4"/>
    </row>
    <row r="27" spans="1:17" x14ac:dyDescent="0.2">
      <c r="A27" s="27">
        <v>1223242</v>
      </c>
      <c r="B27" s="28">
        <v>114400</v>
      </c>
      <c r="C27" s="28">
        <v>114400</v>
      </c>
      <c r="D27" s="4" t="e">
        <f>VLOOKUP(A27,'CARTERA COOSALUD'!$A:$A,1,0)</f>
        <v>#N/A</v>
      </c>
      <c r="E27" s="5" t="e">
        <f>VLOOKUP(A27,'CARTERA COOSALUD'!$A:$G,7,0)</f>
        <v>#N/A</v>
      </c>
      <c r="F27" s="5" t="e">
        <f t="shared" si="0"/>
        <v>#N/A</v>
      </c>
      <c r="G27" s="5"/>
      <c r="H27" s="28"/>
      <c r="I27" s="28"/>
      <c r="J27" s="28"/>
      <c r="K27" s="5"/>
      <c r="L27" s="28"/>
      <c r="M27" s="5">
        <v>114400</v>
      </c>
      <c r="N27" s="49" t="s">
        <v>545</v>
      </c>
      <c r="O27" s="4" t="s">
        <v>568</v>
      </c>
      <c r="P27" s="5">
        <f t="shared" si="1"/>
        <v>0</v>
      </c>
      <c r="Q27" s="4"/>
    </row>
    <row r="28" spans="1:17" x14ac:dyDescent="0.2">
      <c r="A28" s="27">
        <v>1223337</v>
      </c>
      <c r="B28" s="28">
        <v>21400</v>
      </c>
      <c r="C28" s="28">
        <v>21400</v>
      </c>
      <c r="D28" s="4" t="e">
        <f>VLOOKUP(A28,'CARTERA COOSALUD'!$A:$A,1,0)</f>
        <v>#N/A</v>
      </c>
      <c r="E28" s="5" t="e">
        <f>VLOOKUP(A28,'CARTERA COOSALUD'!$A:$G,7,0)</f>
        <v>#N/A</v>
      </c>
      <c r="F28" s="5" t="e">
        <f t="shared" si="0"/>
        <v>#N/A</v>
      </c>
      <c r="G28" s="5"/>
      <c r="H28" s="5"/>
      <c r="I28" s="5"/>
      <c r="J28" s="28"/>
      <c r="K28" s="5"/>
      <c r="L28" s="28"/>
      <c r="M28" s="5">
        <v>21400</v>
      </c>
      <c r="N28" s="49" t="s">
        <v>545</v>
      </c>
      <c r="O28" s="4" t="s">
        <v>568</v>
      </c>
      <c r="P28" s="5">
        <f t="shared" si="1"/>
        <v>0</v>
      </c>
      <c r="Q28" s="4"/>
    </row>
    <row r="29" spans="1:17" x14ac:dyDescent="0.2">
      <c r="A29" s="27">
        <v>1223424</v>
      </c>
      <c r="B29" s="28">
        <v>31200</v>
      </c>
      <c r="C29" s="28">
        <v>31200</v>
      </c>
      <c r="D29" s="4" t="e">
        <f>VLOOKUP(A29,'CARTERA COOSALUD'!$A:$A,1,0)</f>
        <v>#N/A</v>
      </c>
      <c r="E29" s="5" t="e">
        <f>VLOOKUP(A29,'CARTERA COOSALUD'!$A:$G,7,0)</f>
        <v>#N/A</v>
      </c>
      <c r="F29" s="5" t="e">
        <f t="shared" si="0"/>
        <v>#N/A</v>
      </c>
      <c r="G29" s="5"/>
      <c r="H29" s="28"/>
      <c r="I29" s="28"/>
      <c r="J29" s="28"/>
      <c r="K29" s="5"/>
      <c r="L29" s="28"/>
      <c r="M29" s="5">
        <v>31200</v>
      </c>
      <c r="N29" s="49" t="s">
        <v>545</v>
      </c>
      <c r="O29" s="4" t="s">
        <v>568</v>
      </c>
      <c r="P29" s="5">
        <f t="shared" si="1"/>
        <v>0</v>
      </c>
      <c r="Q29" s="4"/>
    </row>
    <row r="30" spans="1:17" x14ac:dyDescent="0.2">
      <c r="A30" s="27">
        <v>1225592</v>
      </c>
      <c r="B30" s="28">
        <v>19300</v>
      </c>
      <c r="C30" s="28">
        <v>19300</v>
      </c>
      <c r="D30" s="4" t="e">
        <f>VLOOKUP(A30,'CARTERA COOSALUD'!$A:$A,1,0)</f>
        <v>#N/A</v>
      </c>
      <c r="E30" s="5" t="e">
        <f>VLOOKUP(A30,'CARTERA COOSALUD'!$A:$G,7,0)</f>
        <v>#N/A</v>
      </c>
      <c r="F30" s="5" t="e">
        <f t="shared" si="0"/>
        <v>#N/A</v>
      </c>
      <c r="G30" s="5"/>
      <c r="H30" s="28"/>
      <c r="I30" s="28"/>
      <c r="J30" s="28"/>
      <c r="K30" s="5"/>
      <c r="L30" s="28"/>
      <c r="M30" s="5">
        <v>19300</v>
      </c>
      <c r="N30" s="49" t="s">
        <v>545</v>
      </c>
      <c r="O30" s="4" t="s">
        <v>568</v>
      </c>
      <c r="P30" s="5">
        <f t="shared" si="1"/>
        <v>0</v>
      </c>
      <c r="Q30" s="4"/>
    </row>
    <row r="31" spans="1:17" x14ac:dyDescent="0.2">
      <c r="A31" s="27">
        <v>1225681</v>
      </c>
      <c r="B31" s="28">
        <v>141000</v>
      </c>
      <c r="C31" s="28">
        <v>141000</v>
      </c>
      <c r="D31" s="4" t="e">
        <f>VLOOKUP(A31,'CARTERA COOSALUD'!$A:$A,1,0)</f>
        <v>#N/A</v>
      </c>
      <c r="E31" s="5" t="e">
        <f>VLOOKUP(A31,'CARTERA COOSALUD'!$A:$G,7,0)</f>
        <v>#N/A</v>
      </c>
      <c r="F31" s="5" t="e">
        <f t="shared" si="0"/>
        <v>#N/A</v>
      </c>
      <c r="G31" s="5"/>
      <c r="H31" s="28"/>
      <c r="I31" s="28"/>
      <c r="J31" s="28"/>
      <c r="K31" s="5"/>
      <c r="L31" s="28"/>
      <c r="M31" s="5">
        <v>141000</v>
      </c>
      <c r="N31" s="49" t="s">
        <v>545</v>
      </c>
      <c r="O31" s="4" t="s">
        <v>568</v>
      </c>
      <c r="P31" s="5">
        <f t="shared" si="1"/>
        <v>0</v>
      </c>
      <c r="Q31" s="4"/>
    </row>
    <row r="32" spans="1:17" x14ac:dyDescent="0.2">
      <c r="A32" s="27">
        <v>1225682</v>
      </c>
      <c r="B32" s="28">
        <v>9000</v>
      </c>
      <c r="C32" s="28">
        <v>9000</v>
      </c>
      <c r="D32" s="4" t="e">
        <f>VLOOKUP(A32,'CARTERA COOSALUD'!$A:$A,1,0)</f>
        <v>#N/A</v>
      </c>
      <c r="E32" s="5" t="e">
        <f>VLOOKUP(A32,'CARTERA COOSALUD'!$A:$G,7,0)</f>
        <v>#N/A</v>
      </c>
      <c r="F32" s="5" t="e">
        <f t="shared" si="0"/>
        <v>#N/A</v>
      </c>
      <c r="G32" s="5"/>
      <c r="H32" s="28"/>
      <c r="I32" s="28"/>
      <c r="J32" s="28"/>
      <c r="K32" s="5"/>
      <c r="L32" s="28"/>
      <c r="M32" s="5">
        <v>9000</v>
      </c>
      <c r="N32" s="49" t="s">
        <v>545</v>
      </c>
      <c r="O32" s="4" t="s">
        <v>568</v>
      </c>
      <c r="P32" s="5">
        <f t="shared" si="1"/>
        <v>0</v>
      </c>
      <c r="Q32" s="4"/>
    </row>
    <row r="33" spans="1:17" x14ac:dyDescent="0.2">
      <c r="A33" s="27">
        <v>1228064</v>
      </c>
      <c r="B33" s="28">
        <v>19300</v>
      </c>
      <c r="C33" s="28">
        <v>5499</v>
      </c>
      <c r="D33" s="4" t="e">
        <f>VLOOKUP(A33,'CARTERA COOSALUD'!$A:$A,1,0)</f>
        <v>#N/A</v>
      </c>
      <c r="E33" s="5" t="e">
        <f>VLOOKUP(A33,'CARTERA COOSALUD'!$A:$G,7,0)</f>
        <v>#N/A</v>
      </c>
      <c r="F33" s="5" t="e">
        <f t="shared" si="0"/>
        <v>#N/A</v>
      </c>
      <c r="G33" s="5"/>
      <c r="H33" s="28"/>
      <c r="I33" s="28"/>
      <c r="J33" s="28"/>
      <c r="K33" s="5"/>
      <c r="L33" s="28"/>
      <c r="M33" s="5">
        <v>5500</v>
      </c>
      <c r="N33" s="49" t="s">
        <v>545</v>
      </c>
      <c r="O33" s="4" t="s">
        <v>568</v>
      </c>
      <c r="P33" s="5">
        <f t="shared" si="1"/>
        <v>-1</v>
      </c>
      <c r="Q33" s="4"/>
    </row>
    <row r="34" spans="1:17" x14ac:dyDescent="0.2">
      <c r="A34" s="27">
        <v>1231461</v>
      </c>
      <c r="B34" s="28">
        <v>239200</v>
      </c>
      <c r="C34" s="28">
        <v>239200</v>
      </c>
      <c r="D34" s="4" t="e">
        <f>VLOOKUP(A34,'CARTERA COOSALUD'!$A:$A,1,0)</f>
        <v>#N/A</v>
      </c>
      <c r="E34" s="5" t="e">
        <f>VLOOKUP(A34,'CARTERA COOSALUD'!$A:$G,7,0)</f>
        <v>#N/A</v>
      </c>
      <c r="F34" s="5" t="e">
        <f t="shared" si="0"/>
        <v>#N/A</v>
      </c>
      <c r="G34" s="5"/>
      <c r="H34" s="28"/>
      <c r="I34" s="28"/>
      <c r="J34" s="28"/>
      <c r="K34" s="5"/>
      <c r="L34" s="28"/>
      <c r="M34" s="5">
        <v>239200</v>
      </c>
      <c r="N34" s="49" t="s">
        <v>545</v>
      </c>
      <c r="O34" s="4" t="s">
        <v>568</v>
      </c>
      <c r="P34" s="5">
        <f t="shared" si="1"/>
        <v>0</v>
      </c>
      <c r="Q34" s="4"/>
    </row>
    <row r="35" spans="1:17" x14ac:dyDescent="0.2">
      <c r="A35" s="27">
        <v>1233136</v>
      </c>
      <c r="B35" s="28">
        <v>162136</v>
      </c>
      <c r="C35" s="28">
        <v>162136</v>
      </c>
      <c r="D35" s="4" t="e">
        <f>VLOOKUP(A35,'CARTERA COOSALUD'!$A:$A,1,0)</f>
        <v>#N/A</v>
      </c>
      <c r="E35" s="5" t="e">
        <f>VLOOKUP(A35,'CARTERA COOSALUD'!$A:$G,7,0)</f>
        <v>#N/A</v>
      </c>
      <c r="F35" s="5" t="e">
        <f t="shared" si="0"/>
        <v>#N/A</v>
      </c>
      <c r="G35" s="5"/>
      <c r="H35" s="28"/>
      <c r="I35" s="28"/>
      <c r="J35" s="28"/>
      <c r="K35" s="5"/>
      <c r="L35" s="28"/>
      <c r="M35" s="5">
        <v>162136</v>
      </c>
      <c r="N35" s="49" t="s">
        <v>545</v>
      </c>
      <c r="O35" s="4" t="s">
        <v>568</v>
      </c>
      <c r="P35" s="5">
        <f t="shared" si="1"/>
        <v>0</v>
      </c>
      <c r="Q35" s="4"/>
    </row>
    <row r="36" spans="1:17" x14ac:dyDescent="0.2">
      <c r="A36" s="27">
        <v>1234915</v>
      </c>
      <c r="B36" s="28">
        <v>288102</v>
      </c>
      <c r="C36" s="28">
        <v>288102</v>
      </c>
      <c r="D36" s="4" t="e">
        <f>VLOOKUP(A36,'CARTERA COOSALUD'!$A:$A,1,0)</f>
        <v>#N/A</v>
      </c>
      <c r="E36" s="5" t="e">
        <f>VLOOKUP(A36,'CARTERA COOSALUD'!$A:$G,7,0)</f>
        <v>#N/A</v>
      </c>
      <c r="F36" s="5" t="e">
        <f t="shared" si="0"/>
        <v>#N/A</v>
      </c>
      <c r="G36" s="5"/>
      <c r="H36" s="28"/>
      <c r="I36" s="28"/>
      <c r="J36" s="28"/>
      <c r="K36" s="5"/>
      <c r="L36" s="28"/>
      <c r="M36" s="5">
        <v>288102</v>
      </c>
      <c r="N36" s="49" t="s">
        <v>545</v>
      </c>
      <c r="O36" s="4" t="s">
        <v>568</v>
      </c>
      <c r="P36" s="5">
        <f t="shared" si="1"/>
        <v>0</v>
      </c>
      <c r="Q36" s="4"/>
    </row>
    <row r="37" spans="1:17" x14ac:dyDescent="0.2">
      <c r="A37" s="27">
        <v>1235170</v>
      </c>
      <c r="B37" s="28">
        <v>97100</v>
      </c>
      <c r="C37" s="28">
        <v>97100</v>
      </c>
      <c r="D37" s="4" t="e">
        <f>VLOOKUP(A37,'CARTERA COOSALUD'!$A:$A,1,0)</f>
        <v>#N/A</v>
      </c>
      <c r="E37" s="5" t="e">
        <f>VLOOKUP(A37,'CARTERA COOSALUD'!$A:$G,7,0)</f>
        <v>#N/A</v>
      </c>
      <c r="F37" s="5" t="e">
        <f t="shared" si="0"/>
        <v>#N/A</v>
      </c>
      <c r="G37" s="5"/>
      <c r="H37" s="28"/>
      <c r="I37" s="28"/>
      <c r="J37" s="28"/>
      <c r="K37" s="5"/>
      <c r="L37" s="28"/>
      <c r="M37" s="5">
        <v>97100</v>
      </c>
      <c r="N37" s="49" t="s">
        <v>545</v>
      </c>
      <c r="O37" s="4" t="s">
        <v>568</v>
      </c>
      <c r="P37" s="5">
        <f t="shared" si="1"/>
        <v>0</v>
      </c>
      <c r="Q37" s="4"/>
    </row>
    <row r="38" spans="1:17" x14ac:dyDescent="0.2">
      <c r="A38" s="27">
        <v>1235537</v>
      </c>
      <c r="B38" s="28">
        <v>55084</v>
      </c>
      <c r="C38" s="28">
        <v>50984</v>
      </c>
      <c r="D38" s="4" t="e">
        <f>VLOOKUP(A38,'CARTERA COOSALUD'!$A:$A,1,0)</f>
        <v>#N/A</v>
      </c>
      <c r="E38" s="5" t="e">
        <f>VLOOKUP(A38,'CARTERA COOSALUD'!$A:$G,7,0)</f>
        <v>#N/A</v>
      </c>
      <c r="F38" s="5" t="e">
        <f t="shared" si="0"/>
        <v>#N/A</v>
      </c>
      <c r="G38" s="5"/>
      <c r="H38" s="28"/>
      <c r="I38" s="28"/>
      <c r="J38" s="28"/>
      <c r="K38" s="5"/>
      <c r="L38" s="28"/>
      <c r="M38" s="5">
        <v>50984</v>
      </c>
      <c r="N38" s="49" t="s">
        <v>545</v>
      </c>
      <c r="O38" s="4" t="s">
        <v>568</v>
      </c>
      <c r="P38" s="5">
        <f t="shared" si="1"/>
        <v>0</v>
      </c>
      <c r="Q38" s="4"/>
    </row>
    <row r="39" spans="1:17" x14ac:dyDescent="0.2">
      <c r="A39" s="27">
        <v>1230191</v>
      </c>
      <c r="B39" s="28">
        <v>14600</v>
      </c>
      <c r="C39" s="28">
        <v>14600</v>
      </c>
      <c r="D39" s="4" t="e">
        <f>VLOOKUP(A39,'CARTERA COOSALUD'!$A:$A,1,0)</f>
        <v>#N/A</v>
      </c>
      <c r="E39" s="5" t="e">
        <f>VLOOKUP(A39,'CARTERA COOSALUD'!$A:$G,7,0)</f>
        <v>#N/A</v>
      </c>
      <c r="F39" s="5" t="e">
        <f t="shared" si="0"/>
        <v>#N/A</v>
      </c>
      <c r="G39" s="5"/>
      <c r="H39" s="28"/>
      <c r="I39" s="28"/>
      <c r="J39" s="28"/>
      <c r="K39" s="5"/>
      <c r="L39" s="28"/>
      <c r="M39" s="28">
        <v>14600</v>
      </c>
      <c r="N39" s="49" t="s">
        <v>545</v>
      </c>
      <c r="O39" s="4" t="s">
        <v>568</v>
      </c>
      <c r="P39" s="5">
        <f t="shared" si="1"/>
        <v>0</v>
      </c>
      <c r="Q39" s="4"/>
    </row>
    <row r="40" spans="1:17" x14ac:dyDescent="0.2">
      <c r="A40" s="27">
        <v>1230643</v>
      </c>
      <c r="B40" s="28">
        <v>19300</v>
      </c>
      <c r="C40" s="28">
        <v>19300</v>
      </c>
      <c r="D40" s="4">
        <f>VLOOKUP(A40,'CARTERA COOSALUD'!$A:$A,1,0)</f>
        <v>1230643</v>
      </c>
      <c r="E40" s="5">
        <f>VLOOKUP(A40,'CARTERA COOSALUD'!$A:$G,7,0)</f>
        <v>19300</v>
      </c>
      <c r="F40" s="5">
        <f t="shared" si="0"/>
        <v>0</v>
      </c>
      <c r="G40" s="5">
        <v>19300</v>
      </c>
      <c r="H40" s="28"/>
      <c r="I40" s="28"/>
      <c r="J40" s="28"/>
      <c r="K40" s="5"/>
      <c r="L40" s="5"/>
      <c r="M40" s="28"/>
      <c r="N40" s="50"/>
      <c r="O40" s="27"/>
      <c r="P40" s="5">
        <f t="shared" si="1"/>
        <v>0</v>
      </c>
      <c r="Q40" s="4" t="s">
        <v>70</v>
      </c>
    </row>
    <row r="41" spans="1:17" x14ac:dyDescent="0.2">
      <c r="A41" s="27">
        <v>1231885</v>
      </c>
      <c r="B41" s="28">
        <v>19300</v>
      </c>
      <c r="C41" s="28">
        <v>19300</v>
      </c>
      <c r="D41" s="4">
        <f>VLOOKUP(A41,'CARTERA COOSALUD'!$A:$A,1,0)</f>
        <v>1231885</v>
      </c>
      <c r="E41" s="5">
        <f>VLOOKUP(A41,'CARTERA COOSALUD'!$A:$G,7,0)</f>
        <v>19300</v>
      </c>
      <c r="F41" s="5">
        <f t="shared" si="0"/>
        <v>0</v>
      </c>
      <c r="G41" s="5">
        <v>19300</v>
      </c>
      <c r="H41" s="5"/>
      <c r="I41" s="5"/>
      <c r="J41" s="28"/>
      <c r="K41" s="5"/>
      <c r="L41" s="5"/>
      <c r="M41" s="28"/>
      <c r="N41" s="49"/>
      <c r="O41" s="4"/>
      <c r="P41" s="5">
        <f t="shared" si="1"/>
        <v>0</v>
      </c>
      <c r="Q41" s="4" t="s">
        <v>70</v>
      </c>
    </row>
    <row r="42" spans="1:17" x14ac:dyDescent="0.2">
      <c r="A42" s="27">
        <v>1232072</v>
      </c>
      <c r="B42" s="28">
        <v>16500</v>
      </c>
      <c r="C42" s="28">
        <v>16500</v>
      </c>
      <c r="D42" s="4" t="e">
        <f>VLOOKUP(A42,'CARTERA COOSALUD'!$A:$A,1,0)</f>
        <v>#N/A</v>
      </c>
      <c r="E42" s="5" t="e">
        <f>VLOOKUP(A42,'CARTERA COOSALUD'!$A:$G,7,0)</f>
        <v>#N/A</v>
      </c>
      <c r="F42" s="5" t="e">
        <f t="shared" si="0"/>
        <v>#N/A</v>
      </c>
      <c r="G42" s="5"/>
      <c r="H42" s="5"/>
      <c r="I42" s="5"/>
      <c r="J42" s="28"/>
      <c r="K42" s="5"/>
      <c r="L42" s="28"/>
      <c r="M42" s="5">
        <v>16500</v>
      </c>
      <c r="N42" s="49" t="s">
        <v>545</v>
      </c>
      <c r="O42" s="4" t="s">
        <v>568</v>
      </c>
      <c r="P42" s="5">
        <f t="shared" si="1"/>
        <v>0</v>
      </c>
      <c r="Q42" s="4"/>
    </row>
    <row r="43" spans="1:17" x14ac:dyDescent="0.2">
      <c r="A43" s="27">
        <v>1232143</v>
      </c>
      <c r="B43" s="28">
        <v>31200</v>
      </c>
      <c r="C43" s="28">
        <v>31200</v>
      </c>
      <c r="D43" s="4" t="e">
        <f>VLOOKUP(A43,'CARTERA COOSALUD'!$A:$A,1,0)</f>
        <v>#N/A</v>
      </c>
      <c r="E43" s="5" t="e">
        <f>VLOOKUP(A43,'CARTERA COOSALUD'!$A:$G,7,0)</f>
        <v>#N/A</v>
      </c>
      <c r="F43" s="5" t="e">
        <f t="shared" si="0"/>
        <v>#N/A</v>
      </c>
      <c r="G43" s="5"/>
      <c r="H43" s="28"/>
      <c r="I43" s="28"/>
      <c r="J43" s="28"/>
      <c r="K43" s="5"/>
      <c r="L43" s="5"/>
      <c r="M43" s="5">
        <v>31200</v>
      </c>
      <c r="N43" s="49" t="s">
        <v>545</v>
      </c>
      <c r="O43" s="4" t="s">
        <v>568</v>
      </c>
      <c r="P43" s="5">
        <f t="shared" si="1"/>
        <v>0</v>
      </c>
      <c r="Q43" s="4"/>
    </row>
    <row r="44" spans="1:17" x14ac:dyDescent="0.2">
      <c r="A44" s="27">
        <v>1232963</v>
      </c>
      <c r="B44" s="28">
        <v>31200</v>
      </c>
      <c r="C44" s="28">
        <v>31200</v>
      </c>
      <c r="D44" s="4" t="e">
        <f>VLOOKUP(A44,'CARTERA COOSALUD'!$A:$A,1,0)</f>
        <v>#N/A</v>
      </c>
      <c r="E44" s="5" t="e">
        <f>VLOOKUP(A44,'CARTERA COOSALUD'!$A:$G,7,0)</f>
        <v>#N/A</v>
      </c>
      <c r="F44" s="5" t="e">
        <f t="shared" si="0"/>
        <v>#N/A</v>
      </c>
      <c r="G44" s="5"/>
      <c r="H44" s="28"/>
      <c r="I44" s="28"/>
      <c r="J44" s="28"/>
      <c r="K44" s="5"/>
      <c r="L44" s="5"/>
      <c r="M44" s="5">
        <v>31200</v>
      </c>
      <c r="N44" s="49" t="s">
        <v>545</v>
      </c>
      <c r="O44" s="4" t="s">
        <v>568</v>
      </c>
      <c r="P44" s="5">
        <f t="shared" si="1"/>
        <v>0</v>
      </c>
      <c r="Q44" s="4"/>
    </row>
    <row r="45" spans="1:17" x14ac:dyDescent="0.2">
      <c r="A45" s="27">
        <v>1233798</v>
      </c>
      <c r="B45" s="28">
        <v>19300</v>
      </c>
      <c r="C45" s="28">
        <v>19300</v>
      </c>
      <c r="D45" s="4">
        <f>VLOOKUP(A45,'CARTERA COOSALUD'!$A:$A,1,0)</f>
        <v>1233798</v>
      </c>
      <c r="E45" s="5">
        <f>VLOOKUP(A45,'CARTERA COOSALUD'!$A:$G,7,0)</f>
        <v>19300</v>
      </c>
      <c r="F45" s="5">
        <f t="shared" si="0"/>
        <v>0</v>
      </c>
      <c r="G45" s="5">
        <v>19300</v>
      </c>
      <c r="H45" s="28"/>
      <c r="I45" s="28"/>
      <c r="J45" s="28"/>
      <c r="K45" s="5"/>
      <c r="L45" s="5"/>
      <c r="M45" s="28"/>
      <c r="N45" s="50"/>
      <c r="O45" s="27"/>
      <c r="P45" s="5">
        <f t="shared" si="1"/>
        <v>0</v>
      </c>
      <c r="Q45" s="4" t="s">
        <v>70</v>
      </c>
    </row>
    <row r="46" spans="1:17" x14ac:dyDescent="0.2">
      <c r="A46" s="27">
        <v>1235575</v>
      </c>
      <c r="B46" s="28">
        <v>31200</v>
      </c>
      <c r="C46" s="28">
        <v>31200</v>
      </c>
      <c r="D46" s="4" t="e">
        <f>VLOOKUP(A46,'CARTERA COOSALUD'!$A:$A,1,0)</f>
        <v>#N/A</v>
      </c>
      <c r="E46" s="5" t="e">
        <f>VLOOKUP(A46,'CARTERA COOSALUD'!$A:$G,7,0)</f>
        <v>#N/A</v>
      </c>
      <c r="F46" s="5" t="e">
        <f t="shared" si="0"/>
        <v>#N/A</v>
      </c>
      <c r="G46" s="5"/>
      <c r="H46" s="28"/>
      <c r="I46" s="28"/>
      <c r="J46" s="28"/>
      <c r="K46" s="5"/>
      <c r="L46" s="5"/>
      <c r="M46" s="5">
        <v>31200</v>
      </c>
      <c r="N46" s="49" t="s">
        <v>545</v>
      </c>
      <c r="O46" s="4" t="s">
        <v>568</v>
      </c>
      <c r="P46" s="5">
        <f t="shared" si="1"/>
        <v>0</v>
      </c>
      <c r="Q46" s="4"/>
    </row>
    <row r="47" spans="1:17" x14ac:dyDescent="0.2">
      <c r="A47" s="27">
        <v>1244627</v>
      </c>
      <c r="B47" s="28">
        <v>10200</v>
      </c>
      <c r="C47" s="28">
        <v>10200</v>
      </c>
      <c r="D47" s="4">
        <f>VLOOKUP(A47,'CARTERA COOSALUD'!$A:$A,1,0)</f>
        <v>1244627</v>
      </c>
      <c r="E47" s="5">
        <f>VLOOKUP(A47,'CARTERA COOSALUD'!$A:$G,7,0)</f>
        <v>10200</v>
      </c>
      <c r="F47" s="5">
        <f t="shared" si="0"/>
        <v>0</v>
      </c>
      <c r="G47" s="5">
        <v>10200</v>
      </c>
      <c r="H47" s="5"/>
      <c r="I47" s="5"/>
      <c r="J47" s="28"/>
      <c r="K47" s="5"/>
      <c r="L47" s="5"/>
      <c r="M47" s="28"/>
      <c r="N47" s="49"/>
      <c r="O47" s="4"/>
      <c r="P47" s="5">
        <f t="shared" si="1"/>
        <v>0</v>
      </c>
      <c r="Q47" s="4" t="s">
        <v>70</v>
      </c>
    </row>
    <row r="48" spans="1:17" x14ac:dyDescent="0.2">
      <c r="A48" s="27">
        <v>1241483</v>
      </c>
      <c r="B48" s="28">
        <v>396090</v>
      </c>
      <c r="C48" s="28">
        <v>396090</v>
      </c>
      <c r="D48" s="4" t="e">
        <f>VLOOKUP(A48,'CARTERA COOSALUD'!$A:$A,1,0)</f>
        <v>#N/A</v>
      </c>
      <c r="E48" s="5" t="e">
        <f>VLOOKUP(A48,'CARTERA COOSALUD'!$A:$G,7,0)</f>
        <v>#N/A</v>
      </c>
      <c r="F48" s="5" t="e">
        <f t="shared" si="0"/>
        <v>#N/A</v>
      </c>
      <c r="G48" s="5"/>
      <c r="H48" s="5"/>
      <c r="I48" s="28"/>
      <c r="J48" s="28"/>
      <c r="K48" s="5"/>
      <c r="L48" s="28"/>
      <c r="M48" s="5">
        <v>396090</v>
      </c>
      <c r="N48" s="49" t="s">
        <v>545</v>
      </c>
      <c r="O48" s="4" t="s">
        <v>568</v>
      </c>
      <c r="P48" s="5">
        <f t="shared" si="1"/>
        <v>0</v>
      </c>
      <c r="Q48" s="4"/>
    </row>
    <row r="49" spans="1:17" x14ac:dyDescent="0.2">
      <c r="A49" s="27">
        <v>1241112</v>
      </c>
      <c r="B49" s="28">
        <v>105300</v>
      </c>
      <c r="C49" s="28">
        <v>105300</v>
      </c>
      <c r="D49" s="4" t="e">
        <f>VLOOKUP(A49,'CARTERA COOSALUD'!$A:$A,1,0)</f>
        <v>#N/A</v>
      </c>
      <c r="E49" s="5" t="e">
        <f>VLOOKUP(A49,'CARTERA COOSALUD'!$A:$G,7,0)</f>
        <v>#N/A</v>
      </c>
      <c r="F49" s="5" t="e">
        <f t="shared" si="0"/>
        <v>#N/A</v>
      </c>
      <c r="G49" s="5"/>
      <c r="H49" s="28"/>
      <c r="I49" s="28"/>
      <c r="J49" s="28"/>
      <c r="K49" s="5"/>
      <c r="L49" s="28"/>
      <c r="M49" s="5">
        <v>105300</v>
      </c>
      <c r="N49" s="49" t="s">
        <v>545</v>
      </c>
      <c r="O49" s="4" t="s">
        <v>568</v>
      </c>
      <c r="P49" s="5">
        <f t="shared" si="1"/>
        <v>0</v>
      </c>
      <c r="Q49" s="4"/>
    </row>
    <row r="50" spans="1:17" x14ac:dyDescent="0.2">
      <c r="A50" s="27">
        <v>1244464</v>
      </c>
      <c r="B50" s="28">
        <v>109410</v>
      </c>
      <c r="C50" s="28">
        <v>35596</v>
      </c>
      <c r="D50" s="4">
        <f>VLOOKUP(A50,'CARTERA COOSALUD'!$A:$A,1,0)</f>
        <v>1244464</v>
      </c>
      <c r="E50" s="5">
        <f>VLOOKUP(A50,'CARTERA COOSALUD'!$A:$G,7,0)</f>
        <v>35596</v>
      </c>
      <c r="F50" s="5">
        <f t="shared" si="0"/>
        <v>0</v>
      </c>
      <c r="G50" s="5">
        <v>35596</v>
      </c>
      <c r="H50" s="28"/>
      <c r="I50" s="28"/>
      <c r="J50" s="28"/>
      <c r="K50" s="5"/>
      <c r="L50" s="28"/>
      <c r="M50" s="28"/>
      <c r="N50" s="50"/>
      <c r="O50" s="27"/>
      <c r="P50" s="5">
        <f t="shared" si="1"/>
        <v>0</v>
      </c>
      <c r="Q50" s="4" t="s">
        <v>285</v>
      </c>
    </row>
    <row r="51" spans="1:17" x14ac:dyDescent="0.2">
      <c r="A51" s="27">
        <v>1246360</v>
      </c>
      <c r="B51" s="28">
        <v>58000</v>
      </c>
      <c r="C51" s="28">
        <v>58000</v>
      </c>
      <c r="D51" s="4">
        <f>VLOOKUP(A51,'CARTERA COOSALUD'!$A:$A,1,0)</f>
        <v>1246360</v>
      </c>
      <c r="E51" s="5">
        <f>VLOOKUP(A51,'CARTERA COOSALUD'!$A:$G,7,0)</f>
        <v>58000</v>
      </c>
      <c r="F51" s="5">
        <f t="shared" si="0"/>
        <v>0</v>
      </c>
      <c r="G51" s="5">
        <v>58000</v>
      </c>
      <c r="H51" s="28"/>
      <c r="I51" s="28"/>
      <c r="J51" s="28"/>
      <c r="K51" s="5"/>
      <c r="L51" s="5"/>
      <c r="M51" s="28"/>
      <c r="N51" s="50"/>
      <c r="O51" s="27"/>
      <c r="P51" s="5">
        <f t="shared" si="1"/>
        <v>0</v>
      </c>
      <c r="Q51" s="4" t="s">
        <v>237</v>
      </c>
    </row>
    <row r="52" spans="1:17" x14ac:dyDescent="0.2">
      <c r="A52" s="27">
        <v>1247158</v>
      </c>
      <c r="B52" s="28">
        <v>333744</v>
      </c>
      <c r="C52" s="28">
        <v>333744</v>
      </c>
      <c r="D52" s="4">
        <f>VLOOKUP(A52,'CARTERA COOSALUD'!$A:$A,1,0)</f>
        <v>1247158</v>
      </c>
      <c r="E52" s="5">
        <f>VLOOKUP(A52,'CARTERA COOSALUD'!$A:$G,7,0)</f>
        <v>333744</v>
      </c>
      <c r="F52" s="5">
        <f t="shared" si="0"/>
        <v>0</v>
      </c>
      <c r="G52" s="5">
        <v>333744</v>
      </c>
      <c r="H52" s="5"/>
      <c r="I52" s="5"/>
      <c r="J52" s="28"/>
      <c r="K52" s="5"/>
      <c r="L52" s="5"/>
      <c r="M52" s="28"/>
      <c r="N52" s="49"/>
      <c r="O52" s="4"/>
      <c r="P52" s="5">
        <f t="shared" si="1"/>
        <v>0</v>
      </c>
      <c r="Q52" s="4" t="s">
        <v>70</v>
      </c>
    </row>
    <row r="53" spans="1:17" x14ac:dyDescent="0.2">
      <c r="A53" s="27">
        <v>1252418</v>
      </c>
      <c r="B53" s="28">
        <v>28700</v>
      </c>
      <c r="C53" s="28">
        <v>28700</v>
      </c>
      <c r="D53" s="4">
        <f>VLOOKUP(A53,'CARTERA COOSALUD'!$A:$A,1,0)</f>
        <v>1252418</v>
      </c>
      <c r="E53" s="5">
        <f>VLOOKUP(A53,'CARTERA COOSALUD'!$A:$G,7,0)</f>
        <v>28700</v>
      </c>
      <c r="F53" s="5">
        <f t="shared" si="0"/>
        <v>0</v>
      </c>
      <c r="G53" s="5">
        <v>28700</v>
      </c>
      <c r="H53" s="5"/>
      <c r="I53" s="28"/>
      <c r="J53" s="28"/>
      <c r="K53" s="5"/>
      <c r="L53" s="28"/>
      <c r="M53" s="5"/>
      <c r="N53" s="52"/>
      <c r="O53" s="27"/>
      <c r="P53" s="5">
        <f t="shared" si="1"/>
        <v>0</v>
      </c>
      <c r="Q53" s="4" t="s">
        <v>70</v>
      </c>
    </row>
    <row r="54" spans="1:17" x14ac:dyDescent="0.2">
      <c r="A54" s="27">
        <v>1253294</v>
      </c>
      <c r="B54" s="28">
        <v>33100</v>
      </c>
      <c r="C54" s="28">
        <v>33100</v>
      </c>
      <c r="D54" s="4">
        <f>VLOOKUP(A54,'CARTERA COOSALUD'!$A:$A,1,0)</f>
        <v>1253294</v>
      </c>
      <c r="E54" s="5">
        <f>VLOOKUP(A54,'CARTERA COOSALUD'!$A:$G,7,0)</f>
        <v>33100</v>
      </c>
      <c r="F54" s="5">
        <f t="shared" si="0"/>
        <v>0</v>
      </c>
      <c r="G54" s="5">
        <v>33100</v>
      </c>
      <c r="H54" s="28"/>
      <c r="I54" s="28"/>
      <c r="J54" s="28"/>
      <c r="K54" s="5"/>
      <c r="L54" s="28"/>
      <c r="M54" s="28"/>
      <c r="N54" s="50"/>
      <c r="O54" s="27"/>
      <c r="P54" s="5">
        <f t="shared" si="1"/>
        <v>0</v>
      </c>
      <c r="Q54" s="4" t="s">
        <v>70</v>
      </c>
    </row>
    <row r="55" spans="1:17" x14ac:dyDescent="0.2">
      <c r="A55" s="27">
        <v>1260565</v>
      </c>
      <c r="B55" s="28">
        <v>264984</v>
      </c>
      <c r="C55" s="28">
        <v>264984</v>
      </c>
      <c r="D55" s="4">
        <f>VLOOKUP(A55,'CARTERA COOSALUD'!$A:$A,1,0)</f>
        <v>1260565</v>
      </c>
      <c r="E55" s="5">
        <f>VLOOKUP(A55,'CARTERA COOSALUD'!$A:$G,7,0)</f>
        <v>264984</v>
      </c>
      <c r="F55" s="5">
        <f t="shared" si="0"/>
        <v>0</v>
      </c>
      <c r="G55" s="5">
        <v>264984</v>
      </c>
      <c r="H55" s="28"/>
      <c r="I55" s="28"/>
      <c r="J55" s="28"/>
      <c r="K55" s="5"/>
      <c r="L55" s="5"/>
      <c r="M55" s="5"/>
      <c r="N55" s="52"/>
      <c r="O55" s="27"/>
      <c r="P55" s="5">
        <f t="shared" si="1"/>
        <v>0</v>
      </c>
      <c r="Q55" s="4" t="s">
        <v>70</v>
      </c>
    </row>
    <row r="56" spans="1:17" x14ac:dyDescent="0.2">
      <c r="A56" s="27">
        <v>1263663</v>
      </c>
      <c r="B56" s="28">
        <v>108800</v>
      </c>
      <c r="C56" s="28">
        <v>108800</v>
      </c>
      <c r="D56" s="4">
        <f>VLOOKUP(A56,'CARTERA COOSALUD'!$A:$A,1,0)</f>
        <v>1263663</v>
      </c>
      <c r="E56" s="5">
        <f>VLOOKUP(A56,'CARTERA COOSALUD'!$A:$G,7,0)</f>
        <v>108800</v>
      </c>
      <c r="F56" s="5">
        <f t="shared" si="0"/>
        <v>0</v>
      </c>
      <c r="G56" s="5">
        <v>108800</v>
      </c>
      <c r="H56" s="28"/>
      <c r="I56" s="28"/>
      <c r="J56" s="28"/>
      <c r="K56" s="5"/>
      <c r="L56" s="5"/>
      <c r="M56" s="28"/>
      <c r="N56" s="50"/>
      <c r="O56" s="27"/>
      <c r="P56" s="5">
        <f t="shared" si="1"/>
        <v>0</v>
      </c>
      <c r="Q56" s="4" t="s">
        <v>285</v>
      </c>
    </row>
    <row r="57" spans="1:17" x14ac:dyDescent="0.2">
      <c r="A57" s="27">
        <v>1269350</v>
      </c>
      <c r="B57" s="28">
        <v>419855</v>
      </c>
      <c r="C57" s="28">
        <v>419855</v>
      </c>
      <c r="D57" s="4">
        <f>VLOOKUP(A57,'CARTERA COOSALUD'!$A:$A,1,0)</f>
        <v>1269350</v>
      </c>
      <c r="E57" s="5">
        <f>VLOOKUP(A57,'CARTERA COOSALUD'!$A:$G,7,0)</f>
        <v>419855</v>
      </c>
      <c r="F57" s="5">
        <f t="shared" si="0"/>
        <v>0</v>
      </c>
      <c r="G57" s="5">
        <v>419855</v>
      </c>
      <c r="H57" s="28"/>
      <c r="I57" s="28"/>
      <c r="J57" s="28"/>
      <c r="K57" s="5"/>
      <c r="L57" s="5"/>
      <c r="M57" s="28"/>
      <c r="N57" s="50"/>
      <c r="O57" s="27"/>
      <c r="P57" s="5">
        <f t="shared" si="1"/>
        <v>0</v>
      </c>
      <c r="Q57" s="4" t="s">
        <v>285</v>
      </c>
    </row>
    <row r="58" spans="1:17" x14ac:dyDescent="0.2">
      <c r="A58" s="27">
        <v>1267566</v>
      </c>
      <c r="B58" s="28">
        <v>419855</v>
      </c>
      <c r="C58" s="28">
        <v>419855</v>
      </c>
      <c r="D58" s="4">
        <f>VLOOKUP(A58,'CARTERA COOSALUD'!$A:$A,1,0)</f>
        <v>1267566</v>
      </c>
      <c r="E58" s="5">
        <f>VLOOKUP(A58,'CARTERA COOSALUD'!$A:$G,7,0)</f>
        <v>419855</v>
      </c>
      <c r="F58" s="5">
        <f t="shared" si="0"/>
        <v>0</v>
      </c>
      <c r="G58" s="5">
        <v>419855</v>
      </c>
      <c r="H58" s="28"/>
      <c r="I58" s="28"/>
      <c r="J58" s="28"/>
      <c r="K58" s="5"/>
      <c r="L58" s="28"/>
      <c r="M58" s="28"/>
      <c r="N58" s="50"/>
      <c r="O58" s="27"/>
      <c r="P58" s="5">
        <f t="shared" si="1"/>
        <v>0</v>
      </c>
      <c r="Q58" s="4" t="s">
        <v>285</v>
      </c>
    </row>
    <row r="59" spans="1:17" x14ac:dyDescent="0.2">
      <c r="A59" s="27">
        <v>1270835</v>
      </c>
      <c r="B59" s="28">
        <v>59200</v>
      </c>
      <c r="C59" s="28">
        <v>59200</v>
      </c>
      <c r="D59" s="4">
        <f>VLOOKUP(A59,'CARTERA COOSALUD'!$A:$A,1,0)</f>
        <v>1270835</v>
      </c>
      <c r="E59" s="5">
        <f>VLOOKUP(A59,'CARTERA COOSALUD'!$A:$G,7,0)</f>
        <v>59200</v>
      </c>
      <c r="F59" s="5">
        <f t="shared" si="0"/>
        <v>0</v>
      </c>
      <c r="G59" s="5">
        <v>59200</v>
      </c>
      <c r="H59" s="28"/>
      <c r="I59" s="28"/>
      <c r="J59" s="28"/>
      <c r="K59" s="5"/>
      <c r="L59" s="28"/>
      <c r="M59" s="28"/>
      <c r="N59" s="50"/>
      <c r="O59" s="27"/>
      <c r="P59" s="5">
        <f t="shared" si="1"/>
        <v>0</v>
      </c>
      <c r="Q59" s="4" t="s">
        <v>239</v>
      </c>
    </row>
    <row r="60" spans="1:17" x14ac:dyDescent="0.2">
      <c r="A60" s="27">
        <v>1272089</v>
      </c>
      <c r="B60" s="28">
        <v>59550</v>
      </c>
      <c r="C60" s="28">
        <v>32300</v>
      </c>
      <c r="D60" s="4">
        <f>VLOOKUP(A60,'CARTERA COOSALUD'!$A:$A,1,0)</f>
        <v>1272089</v>
      </c>
      <c r="E60" s="5">
        <f>VLOOKUP(A60,'CARTERA COOSALUD'!$A:$G,7,0)</f>
        <v>32300</v>
      </c>
      <c r="F60" s="5">
        <f t="shared" si="0"/>
        <v>0</v>
      </c>
      <c r="G60" s="5">
        <v>32300</v>
      </c>
      <c r="H60" s="28"/>
      <c r="I60" s="28"/>
      <c r="J60" s="28"/>
      <c r="K60" s="5"/>
      <c r="L60" s="28"/>
      <c r="M60" s="28"/>
      <c r="N60" s="50"/>
      <c r="O60" s="27"/>
      <c r="P60" s="5">
        <f t="shared" si="1"/>
        <v>0</v>
      </c>
      <c r="Q60" s="4" t="s">
        <v>285</v>
      </c>
    </row>
    <row r="61" spans="1:17" x14ac:dyDescent="0.2">
      <c r="A61" s="27">
        <v>1274607</v>
      </c>
      <c r="B61" s="28">
        <v>298300</v>
      </c>
      <c r="C61" s="28">
        <v>298300</v>
      </c>
      <c r="D61" s="4">
        <f>VLOOKUP(A61,'CARTERA COOSALUD'!$A:$A,1,0)</f>
        <v>1274607</v>
      </c>
      <c r="E61" s="5">
        <f>VLOOKUP(A61,'CARTERA COOSALUD'!$A:$G,7,0)</f>
        <v>298300</v>
      </c>
      <c r="F61" s="5">
        <f t="shared" si="0"/>
        <v>0</v>
      </c>
      <c r="G61" s="5">
        <v>298300</v>
      </c>
      <c r="H61" s="5"/>
      <c r="I61" s="5"/>
      <c r="J61" s="28"/>
      <c r="K61" s="5"/>
      <c r="L61" s="5"/>
      <c r="M61" s="28"/>
      <c r="N61" s="49"/>
      <c r="O61" s="4"/>
      <c r="P61" s="5">
        <f t="shared" si="1"/>
        <v>0</v>
      </c>
      <c r="Q61" s="4" t="s">
        <v>285</v>
      </c>
    </row>
    <row r="62" spans="1:17" x14ac:dyDescent="0.2">
      <c r="A62" s="27">
        <v>1278197</v>
      </c>
      <c r="B62" s="28">
        <v>118200</v>
      </c>
      <c r="C62" s="28">
        <v>105500</v>
      </c>
      <c r="D62" s="4">
        <f>VLOOKUP(A62,'CARTERA COOSALUD'!$A:$A,1,0)</f>
        <v>1278197</v>
      </c>
      <c r="E62" s="5">
        <f>VLOOKUP(A62,'CARTERA COOSALUD'!$A:$G,7,0)</f>
        <v>28700</v>
      </c>
      <c r="F62" s="5">
        <f t="shared" si="0"/>
        <v>76800</v>
      </c>
      <c r="G62" s="5">
        <v>28700</v>
      </c>
      <c r="H62" s="5"/>
      <c r="I62" s="28"/>
      <c r="J62" s="28"/>
      <c r="K62" s="5"/>
      <c r="L62" s="28"/>
      <c r="M62" s="5">
        <v>76800</v>
      </c>
      <c r="N62" s="49" t="s">
        <v>546</v>
      </c>
      <c r="O62" s="4" t="s">
        <v>549</v>
      </c>
      <c r="P62" s="5">
        <f t="shared" si="1"/>
        <v>0</v>
      </c>
      <c r="Q62" s="4" t="s">
        <v>285</v>
      </c>
    </row>
    <row r="63" spans="1:17" x14ac:dyDescent="0.2">
      <c r="A63" s="27">
        <v>1279021</v>
      </c>
      <c r="B63" s="28">
        <v>60184</v>
      </c>
      <c r="C63" s="28">
        <v>60184</v>
      </c>
      <c r="D63" s="4">
        <f>VLOOKUP(A63,'CARTERA COOSALUD'!$A:$A,1,0)</f>
        <v>1279021</v>
      </c>
      <c r="E63" s="5">
        <f>VLOOKUP(A63,'CARTERA COOSALUD'!$A:$G,7,0)</f>
        <v>60184</v>
      </c>
      <c r="F63" s="5">
        <f t="shared" si="0"/>
        <v>0</v>
      </c>
      <c r="G63" s="5">
        <v>60184</v>
      </c>
      <c r="H63" s="28"/>
      <c r="I63" s="28"/>
      <c r="J63" s="28"/>
      <c r="K63" s="5"/>
      <c r="L63" s="28"/>
      <c r="M63" s="28"/>
      <c r="N63" s="50"/>
      <c r="O63" s="27"/>
      <c r="P63" s="5">
        <f t="shared" si="1"/>
        <v>0</v>
      </c>
      <c r="Q63" s="4" t="s">
        <v>237</v>
      </c>
    </row>
    <row r="64" spans="1:17" x14ac:dyDescent="0.2">
      <c r="A64" s="27">
        <v>1269968</v>
      </c>
      <c r="B64" s="28">
        <v>15120</v>
      </c>
      <c r="C64" s="28">
        <v>15120</v>
      </c>
      <c r="D64" s="4" t="e">
        <f>VLOOKUP(A64,'CARTERA COOSALUD'!$A:$A,1,0)</f>
        <v>#N/A</v>
      </c>
      <c r="E64" s="5" t="e">
        <f>VLOOKUP(A64,'CARTERA COOSALUD'!$A:$G,7,0)</f>
        <v>#N/A</v>
      </c>
      <c r="F64" s="5" t="e">
        <f t="shared" si="0"/>
        <v>#N/A</v>
      </c>
      <c r="G64" s="5"/>
      <c r="H64" s="28"/>
      <c r="I64" s="28"/>
      <c r="J64" s="28"/>
      <c r="K64" s="5"/>
      <c r="L64" s="28"/>
      <c r="M64" s="5">
        <v>15120</v>
      </c>
      <c r="N64" s="49" t="s">
        <v>546</v>
      </c>
      <c r="O64" s="4" t="s">
        <v>549</v>
      </c>
      <c r="P64" s="5">
        <f t="shared" si="1"/>
        <v>0</v>
      </c>
      <c r="Q64" s="4"/>
    </row>
    <row r="65" spans="1:17" x14ac:dyDescent="0.2">
      <c r="A65" s="27">
        <v>1270116</v>
      </c>
      <c r="B65" s="28">
        <v>434700</v>
      </c>
      <c r="C65" s="28">
        <v>434700</v>
      </c>
      <c r="D65" s="4">
        <f>VLOOKUP(A65,'CARTERA COOSALUD'!$A:$A,1,0)</f>
        <v>1270116</v>
      </c>
      <c r="E65" s="5">
        <f>VLOOKUP(A65,'CARTERA COOSALUD'!$A:$G,7,0)</f>
        <v>434700</v>
      </c>
      <c r="F65" s="5">
        <f t="shared" si="0"/>
        <v>0</v>
      </c>
      <c r="G65" s="5">
        <v>434700</v>
      </c>
      <c r="H65" s="28"/>
      <c r="I65" s="28"/>
      <c r="J65" s="28"/>
      <c r="K65" s="5"/>
      <c r="L65" s="28"/>
      <c r="M65" s="28"/>
      <c r="N65" s="50"/>
      <c r="O65" s="27"/>
      <c r="P65" s="5">
        <f t="shared" si="1"/>
        <v>0</v>
      </c>
      <c r="Q65" s="4" t="s">
        <v>285</v>
      </c>
    </row>
    <row r="66" spans="1:17" x14ac:dyDescent="0.2">
      <c r="A66" s="27">
        <v>1270179</v>
      </c>
      <c r="B66" s="28">
        <v>22600</v>
      </c>
      <c r="C66" s="28">
        <v>22600</v>
      </c>
      <c r="D66" s="4">
        <f>VLOOKUP(A66,'CARTERA COOSALUD'!$A:$A,1,0)</f>
        <v>1270179</v>
      </c>
      <c r="E66" s="5">
        <f>VLOOKUP(A66,'CARTERA COOSALUD'!$A:$G,7,0)</f>
        <v>22600</v>
      </c>
      <c r="F66" s="5">
        <f t="shared" ref="F66:F92" si="2">C66-E66</f>
        <v>0</v>
      </c>
      <c r="G66" s="5">
        <v>22600</v>
      </c>
      <c r="H66" s="28"/>
      <c r="I66" s="28"/>
      <c r="J66" s="28"/>
      <c r="K66" s="5"/>
      <c r="L66" s="5"/>
      <c r="M66" s="28"/>
      <c r="N66" s="50"/>
      <c r="O66" s="27"/>
      <c r="P66" s="5">
        <f t="shared" ref="P66:P126" si="3">C66-SUM(G66:M66)</f>
        <v>0</v>
      </c>
      <c r="Q66" s="4" t="s">
        <v>285</v>
      </c>
    </row>
    <row r="67" spans="1:17" x14ac:dyDescent="0.2">
      <c r="A67" s="27">
        <v>1273246</v>
      </c>
      <c r="B67" s="28">
        <v>22600</v>
      </c>
      <c r="C67" s="28">
        <v>22600</v>
      </c>
      <c r="D67" s="4" t="e">
        <f>VLOOKUP(A67,'CARTERA COOSALUD'!$A:$A,1,0)</f>
        <v>#N/A</v>
      </c>
      <c r="E67" s="5" t="e">
        <f>VLOOKUP(A67,'CARTERA COOSALUD'!$A:$G,7,0)</f>
        <v>#N/A</v>
      </c>
      <c r="F67" s="5" t="e">
        <f t="shared" si="2"/>
        <v>#N/A</v>
      </c>
      <c r="G67" s="5"/>
      <c r="H67" s="28"/>
      <c r="I67" s="28"/>
      <c r="J67" s="28"/>
      <c r="K67" s="5"/>
      <c r="L67" s="5"/>
      <c r="M67" s="5">
        <v>22600</v>
      </c>
      <c r="N67" s="49" t="s">
        <v>546</v>
      </c>
      <c r="O67" s="4" t="s">
        <v>549</v>
      </c>
      <c r="P67" s="5">
        <f t="shared" si="3"/>
        <v>0</v>
      </c>
      <c r="Q67" s="4"/>
    </row>
    <row r="68" spans="1:17" x14ac:dyDescent="0.2">
      <c r="A68" s="27">
        <v>1273494</v>
      </c>
      <c r="B68" s="28">
        <v>107400</v>
      </c>
      <c r="C68" s="28">
        <v>107400</v>
      </c>
      <c r="D68" s="4">
        <f>VLOOKUP(A68,'CARTERA COOSALUD'!$A:$A,1,0)</f>
        <v>1273494</v>
      </c>
      <c r="E68" s="5">
        <f>VLOOKUP(A68,'CARTERA COOSALUD'!$A:$G,7,0)</f>
        <v>107400</v>
      </c>
      <c r="F68" s="5">
        <f t="shared" si="2"/>
        <v>0</v>
      </c>
      <c r="G68" s="5">
        <v>107400</v>
      </c>
      <c r="H68" s="5"/>
      <c r="I68" s="28"/>
      <c r="J68" s="28"/>
      <c r="K68" s="5"/>
      <c r="L68" s="5"/>
      <c r="M68" s="28"/>
      <c r="N68" s="49"/>
      <c r="O68" s="4"/>
      <c r="P68" s="5">
        <f t="shared" si="3"/>
        <v>0</v>
      </c>
      <c r="Q68" s="4" t="s">
        <v>285</v>
      </c>
    </row>
    <row r="69" spans="1:17" x14ac:dyDescent="0.2">
      <c r="A69" s="27">
        <v>1274621</v>
      </c>
      <c r="B69" s="28">
        <v>419855</v>
      </c>
      <c r="C69" s="28">
        <v>419855</v>
      </c>
      <c r="D69" s="4">
        <f>VLOOKUP(A69,'CARTERA COOSALUD'!$A:$A,1,0)</f>
        <v>1274621</v>
      </c>
      <c r="E69" s="5">
        <f>VLOOKUP(A69,'CARTERA COOSALUD'!$A:$G,7,0)</f>
        <v>419855</v>
      </c>
      <c r="F69" s="5">
        <f t="shared" si="2"/>
        <v>0</v>
      </c>
      <c r="G69" s="5">
        <v>419855</v>
      </c>
      <c r="H69" s="5"/>
      <c r="I69" s="28"/>
      <c r="J69" s="28"/>
      <c r="K69" s="5"/>
      <c r="L69" s="28"/>
      <c r="M69" s="28"/>
      <c r="N69" s="49"/>
      <c r="O69" s="4"/>
      <c r="P69" s="5">
        <f t="shared" si="3"/>
        <v>0</v>
      </c>
      <c r="Q69" s="4" t="s">
        <v>285</v>
      </c>
    </row>
    <row r="70" spans="1:17" x14ac:dyDescent="0.2">
      <c r="A70" s="27">
        <v>1278520</v>
      </c>
      <c r="B70" s="28">
        <v>33100</v>
      </c>
      <c r="C70" s="28">
        <v>33100</v>
      </c>
      <c r="D70" s="4">
        <f>VLOOKUP(A70,'CARTERA COOSALUD'!$A:$A,1,0)</f>
        <v>1278520</v>
      </c>
      <c r="E70" s="5">
        <f>VLOOKUP(A70,'CARTERA COOSALUD'!$A:$G,7,0)</f>
        <v>33100</v>
      </c>
      <c r="F70" s="5">
        <f t="shared" si="2"/>
        <v>0</v>
      </c>
      <c r="G70" s="5">
        <v>33100</v>
      </c>
      <c r="H70" s="28"/>
      <c r="I70" s="28"/>
      <c r="J70" s="28"/>
      <c r="K70" s="5"/>
      <c r="L70" s="5"/>
      <c r="M70" s="28"/>
      <c r="N70" s="50"/>
      <c r="O70" s="27"/>
      <c r="P70" s="5">
        <f t="shared" si="3"/>
        <v>0</v>
      </c>
      <c r="Q70" s="4" t="s">
        <v>70</v>
      </c>
    </row>
    <row r="71" spans="1:17" x14ac:dyDescent="0.2">
      <c r="A71" s="27">
        <v>1278690</v>
      </c>
      <c r="B71" s="28">
        <v>419855</v>
      </c>
      <c r="C71" s="28">
        <v>419855</v>
      </c>
      <c r="D71" s="4">
        <f>VLOOKUP(A71,'CARTERA COOSALUD'!$A:$A,1,0)</f>
        <v>1278690</v>
      </c>
      <c r="E71" s="5">
        <f>VLOOKUP(A71,'CARTERA COOSALUD'!$A:$G,7,0)</f>
        <v>419855</v>
      </c>
      <c r="F71" s="5">
        <f t="shared" si="2"/>
        <v>0</v>
      </c>
      <c r="G71" s="5">
        <v>419855</v>
      </c>
      <c r="H71" s="28"/>
      <c r="I71" s="28"/>
      <c r="J71" s="28"/>
      <c r="K71" s="5"/>
      <c r="L71" s="28"/>
      <c r="M71" s="28"/>
      <c r="N71" s="50"/>
      <c r="O71" s="27"/>
      <c r="P71" s="5">
        <f t="shared" si="3"/>
        <v>0</v>
      </c>
      <c r="Q71" s="4" t="s">
        <v>285</v>
      </c>
    </row>
    <row r="72" spans="1:17" x14ac:dyDescent="0.2">
      <c r="A72" s="27">
        <v>1279657</v>
      </c>
      <c r="B72" s="28">
        <v>33100</v>
      </c>
      <c r="C72" s="28">
        <v>33100</v>
      </c>
      <c r="D72" s="4">
        <f>VLOOKUP(A72,'CARTERA COOSALUD'!$A:$A,1,0)</f>
        <v>1279657</v>
      </c>
      <c r="E72" s="5">
        <f>VLOOKUP(A72,'CARTERA COOSALUD'!$A:$G,7,0)</f>
        <v>33100</v>
      </c>
      <c r="F72" s="5">
        <f t="shared" si="2"/>
        <v>0</v>
      </c>
      <c r="G72" s="5">
        <v>33100</v>
      </c>
      <c r="H72" s="28"/>
      <c r="I72" s="28"/>
      <c r="J72" s="28"/>
      <c r="K72" s="5"/>
      <c r="L72" s="5"/>
      <c r="M72" s="28"/>
      <c r="N72" s="50"/>
      <c r="O72" s="27"/>
      <c r="P72" s="5">
        <f t="shared" si="3"/>
        <v>0</v>
      </c>
      <c r="Q72" s="4" t="s">
        <v>70</v>
      </c>
    </row>
    <row r="73" spans="1:17" x14ac:dyDescent="0.2">
      <c r="A73" s="27">
        <v>1280399</v>
      </c>
      <c r="B73" s="28">
        <v>25600</v>
      </c>
      <c r="C73" s="28">
        <v>25600</v>
      </c>
      <c r="D73" s="4">
        <f>VLOOKUP(A73,'CARTERA COOSALUD'!$A:$A,1,0)</f>
        <v>1280399</v>
      </c>
      <c r="E73" s="5">
        <f>VLOOKUP(A73,'CARTERA COOSALUD'!$A:$G,7,0)</f>
        <v>25600</v>
      </c>
      <c r="F73" s="5">
        <f t="shared" si="2"/>
        <v>0</v>
      </c>
      <c r="G73" s="5">
        <v>25600</v>
      </c>
      <c r="H73" s="28"/>
      <c r="I73" s="28"/>
      <c r="J73" s="28"/>
      <c r="K73" s="5"/>
      <c r="L73" s="28"/>
      <c r="M73" s="5"/>
      <c r="N73" s="52"/>
      <c r="O73" s="27"/>
      <c r="P73" s="5">
        <f t="shared" si="3"/>
        <v>0</v>
      </c>
      <c r="Q73" s="4" t="s">
        <v>70</v>
      </c>
    </row>
    <row r="74" spans="1:17" x14ac:dyDescent="0.2">
      <c r="A74" s="27">
        <v>1279781</v>
      </c>
      <c r="B74" s="28">
        <v>58300</v>
      </c>
      <c r="C74" s="28">
        <v>58300</v>
      </c>
      <c r="D74" s="4">
        <f>VLOOKUP(A74,'CARTERA COOSALUD'!$A:$A,1,0)</f>
        <v>1279781</v>
      </c>
      <c r="E74" s="5">
        <f>VLOOKUP(A74,'CARTERA COOSALUD'!$A:$G,7,0)</f>
        <v>58300</v>
      </c>
      <c r="F74" s="5">
        <f t="shared" si="2"/>
        <v>0</v>
      </c>
      <c r="G74" s="5">
        <v>58300</v>
      </c>
      <c r="H74" s="28"/>
      <c r="I74" s="28"/>
      <c r="J74" s="28"/>
      <c r="K74" s="5"/>
      <c r="L74" s="28"/>
      <c r="M74" s="5"/>
      <c r="N74" s="52"/>
      <c r="O74" s="27"/>
      <c r="P74" s="5">
        <f t="shared" si="3"/>
        <v>0</v>
      </c>
      <c r="Q74" s="4" t="s">
        <v>70</v>
      </c>
    </row>
    <row r="75" spans="1:17" x14ac:dyDescent="0.2">
      <c r="A75" s="27">
        <v>1286115</v>
      </c>
      <c r="B75" s="28">
        <v>60850</v>
      </c>
      <c r="C75" s="28">
        <v>33200</v>
      </c>
      <c r="D75" s="4">
        <f>VLOOKUP(A75,'CARTERA COOSALUD'!$A:$A,1,0)</f>
        <v>1286115</v>
      </c>
      <c r="E75" s="5">
        <f>VLOOKUP(A75,'CARTERA COOSALUD'!$A:$G,7,0)</f>
        <v>33200</v>
      </c>
      <c r="F75" s="5">
        <f t="shared" si="2"/>
        <v>0</v>
      </c>
      <c r="G75" s="5">
        <v>33200</v>
      </c>
      <c r="H75" s="28"/>
      <c r="I75" s="28"/>
      <c r="J75" s="28"/>
      <c r="K75" s="5"/>
      <c r="L75" s="28"/>
      <c r="M75" s="28"/>
      <c r="N75" s="51"/>
      <c r="O75" s="27"/>
      <c r="P75" s="5">
        <f t="shared" si="3"/>
        <v>0</v>
      </c>
      <c r="Q75" s="4" t="s">
        <v>70</v>
      </c>
    </row>
    <row r="76" spans="1:17" x14ac:dyDescent="0.2">
      <c r="A76" s="27">
        <v>1288814</v>
      </c>
      <c r="B76" s="28">
        <v>202930</v>
      </c>
      <c r="C76" s="28">
        <v>202930</v>
      </c>
      <c r="D76" s="4">
        <f>VLOOKUP(A76,'CARTERA COOSALUD'!$A:$A,1,0)</f>
        <v>1288814</v>
      </c>
      <c r="E76" s="5">
        <f>VLOOKUP(A76,'CARTERA COOSALUD'!$A:$G,7,0)</f>
        <v>202930</v>
      </c>
      <c r="F76" s="5">
        <f t="shared" si="2"/>
        <v>0</v>
      </c>
      <c r="G76" s="5">
        <v>202930</v>
      </c>
      <c r="H76" s="28"/>
      <c r="I76" s="28"/>
      <c r="J76" s="28"/>
      <c r="K76" s="5"/>
      <c r="L76" s="28"/>
      <c r="M76" s="5"/>
      <c r="N76" s="49"/>
      <c r="O76" s="4"/>
      <c r="P76" s="5">
        <f t="shared" si="3"/>
        <v>0</v>
      </c>
      <c r="Q76" s="4" t="s">
        <v>285</v>
      </c>
    </row>
    <row r="77" spans="1:17" x14ac:dyDescent="0.2">
      <c r="A77" s="27">
        <v>1293197</v>
      </c>
      <c r="B77" s="28">
        <v>58950</v>
      </c>
      <c r="C77" s="28">
        <v>58950</v>
      </c>
      <c r="D77" s="4">
        <f>VLOOKUP(A77,'CARTERA COOSALUD'!$A:$A,1,0)</f>
        <v>1293197</v>
      </c>
      <c r="E77" s="5">
        <f>VLOOKUP(A77,'CARTERA COOSALUD'!$A:$G,7,0)</f>
        <v>30478</v>
      </c>
      <c r="F77" s="5">
        <f t="shared" si="2"/>
        <v>28472</v>
      </c>
      <c r="G77" s="5">
        <v>30478</v>
      </c>
      <c r="H77" s="28"/>
      <c r="I77" s="28"/>
      <c r="J77" s="28"/>
      <c r="K77" s="5"/>
      <c r="L77" s="5"/>
      <c r="M77" s="5">
        <v>28472</v>
      </c>
      <c r="N77" s="49" t="s">
        <v>546</v>
      </c>
      <c r="O77" s="4" t="s">
        <v>549</v>
      </c>
      <c r="P77" s="5">
        <f t="shared" si="3"/>
        <v>0</v>
      </c>
      <c r="Q77" s="4" t="s">
        <v>285</v>
      </c>
    </row>
    <row r="78" spans="1:17" x14ac:dyDescent="0.2">
      <c r="A78" s="27">
        <v>1291087</v>
      </c>
      <c r="B78" s="28">
        <v>45300</v>
      </c>
      <c r="C78" s="28">
        <v>45300</v>
      </c>
      <c r="D78" s="4">
        <f>VLOOKUP(A78,'CARTERA COOSALUD'!$A:$A,1,0)</f>
        <v>1291087</v>
      </c>
      <c r="E78" s="5">
        <f>VLOOKUP(A78,'CARTERA COOSALUD'!$A:$G,7,0)</f>
        <v>45300</v>
      </c>
      <c r="F78" s="5">
        <f t="shared" si="2"/>
        <v>0</v>
      </c>
      <c r="G78" s="5">
        <v>45300</v>
      </c>
      <c r="H78" s="28"/>
      <c r="I78" s="28"/>
      <c r="J78" s="28"/>
      <c r="K78" s="5"/>
      <c r="L78" s="28"/>
      <c r="M78" s="28"/>
      <c r="N78" s="50"/>
      <c r="O78" s="27"/>
      <c r="P78" s="5">
        <f t="shared" si="3"/>
        <v>0</v>
      </c>
      <c r="Q78" s="4" t="s">
        <v>70</v>
      </c>
    </row>
    <row r="79" spans="1:17" x14ac:dyDescent="0.2">
      <c r="A79" s="27">
        <v>1291088</v>
      </c>
      <c r="B79" s="28">
        <v>49650</v>
      </c>
      <c r="C79" s="28">
        <v>49650</v>
      </c>
      <c r="D79" s="4">
        <f>VLOOKUP(A79,'CARTERA COOSALUD'!$A:$A,1,0)</f>
        <v>1291088</v>
      </c>
      <c r="E79" s="5">
        <f>VLOOKUP(A79,'CARTERA COOSALUD'!$A:$G,7,0)</f>
        <v>49650</v>
      </c>
      <c r="F79" s="5">
        <f t="shared" si="2"/>
        <v>0</v>
      </c>
      <c r="G79" s="5">
        <v>49650</v>
      </c>
      <c r="H79" s="28"/>
      <c r="I79" s="28"/>
      <c r="J79" s="28"/>
      <c r="K79" s="5"/>
      <c r="L79" s="28"/>
      <c r="M79" s="28"/>
      <c r="N79" s="51"/>
      <c r="O79" s="27"/>
      <c r="P79" s="5">
        <f t="shared" si="3"/>
        <v>0</v>
      </c>
      <c r="Q79" s="4" t="s">
        <v>70</v>
      </c>
    </row>
    <row r="80" spans="1:17" x14ac:dyDescent="0.2">
      <c r="A80" s="27">
        <v>1291090</v>
      </c>
      <c r="B80" s="28">
        <v>35100</v>
      </c>
      <c r="C80" s="28">
        <v>35100</v>
      </c>
      <c r="D80" s="4">
        <f>VLOOKUP(A80,'CARTERA COOSALUD'!$A:$A,1,0)</f>
        <v>1291090</v>
      </c>
      <c r="E80" s="5">
        <f>VLOOKUP(A80,'CARTERA COOSALUD'!$A:$G,7,0)</f>
        <v>35100</v>
      </c>
      <c r="F80" s="5">
        <f t="shared" si="2"/>
        <v>0</v>
      </c>
      <c r="G80" s="5">
        <v>35100</v>
      </c>
      <c r="H80" s="28"/>
      <c r="I80" s="28"/>
      <c r="J80" s="28"/>
      <c r="K80" s="5"/>
      <c r="L80" s="5"/>
      <c r="M80" s="28"/>
      <c r="N80" s="50"/>
      <c r="O80" s="27"/>
      <c r="P80" s="5">
        <f t="shared" si="3"/>
        <v>0</v>
      </c>
      <c r="Q80" s="4" t="s">
        <v>70</v>
      </c>
    </row>
    <row r="81" spans="1:17" x14ac:dyDescent="0.2">
      <c r="A81" s="27">
        <v>1295144</v>
      </c>
      <c r="B81" s="28">
        <v>419855</v>
      </c>
      <c r="C81" s="28">
        <v>419855</v>
      </c>
      <c r="D81" s="4">
        <f>VLOOKUP(A81,'CARTERA COOSALUD'!$A:$A,1,0)</f>
        <v>1295144</v>
      </c>
      <c r="E81" s="5">
        <f>VLOOKUP(A81,'CARTERA COOSALUD'!$A:$G,7,0)</f>
        <v>419855</v>
      </c>
      <c r="F81" s="5">
        <f t="shared" si="2"/>
        <v>0</v>
      </c>
      <c r="G81" s="5">
        <v>419855</v>
      </c>
      <c r="H81" s="28"/>
      <c r="I81" s="28"/>
      <c r="J81" s="28"/>
      <c r="K81" s="5"/>
      <c r="L81" s="5"/>
      <c r="M81" s="5"/>
      <c r="N81" s="49"/>
      <c r="O81" s="4"/>
      <c r="P81" s="5">
        <f t="shared" si="3"/>
        <v>0</v>
      </c>
      <c r="Q81" s="4" t="s">
        <v>285</v>
      </c>
    </row>
    <row r="82" spans="1:17" x14ac:dyDescent="0.2">
      <c r="A82" s="27">
        <v>1295086</v>
      </c>
      <c r="B82" s="28">
        <v>419855</v>
      </c>
      <c r="C82" s="28">
        <v>419855</v>
      </c>
      <c r="D82" s="4">
        <f>VLOOKUP(A82,'CARTERA COOSALUD'!$A:$A,1,0)</f>
        <v>1295086</v>
      </c>
      <c r="E82" s="5">
        <f>VLOOKUP(A82,'CARTERA COOSALUD'!$A:$G,7,0)</f>
        <v>419855</v>
      </c>
      <c r="F82" s="5">
        <f t="shared" si="2"/>
        <v>0</v>
      </c>
      <c r="G82" s="5">
        <v>419855</v>
      </c>
      <c r="H82" s="28"/>
      <c r="I82" s="28"/>
      <c r="J82" s="28"/>
      <c r="K82" s="5"/>
      <c r="L82" s="28"/>
      <c r="M82" s="28"/>
      <c r="N82" s="50"/>
      <c r="O82" s="4"/>
      <c r="P82" s="5">
        <f t="shared" si="3"/>
        <v>0</v>
      </c>
      <c r="Q82" s="4" t="s">
        <v>285</v>
      </c>
    </row>
    <row r="83" spans="1:17" x14ac:dyDescent="0.2">
      <c r="A83" s="27">
        <v>1253600</v>
      </c>
      <c r="B83" s="28">
        <v>33100</v>
      </c>
      <c r="C83" s="28">
        <v>33100</v>
      </c>
      <c r="D83" s="4">
        <f>VLOOKUP(A83,'CARTERA COOSALUD'!$A:$A,1,0)</f>
        <v>1253600</v>
      </c>
      <c r="E83" s="5">
        <f>VLOOKUP(A83,'CARTERA COOSALUD'!$A:$G,7,0)</f>
        <v>33100</v>
      </c>
      <c r="F83" s="5">
        <f t="shared" si="2"/>
        <v>0</v>
      </c>
      <c r="G83" s="5">
        <v>33100</v>
      </c>
      <c r="H83" s="5"/>
      <c r="I83" s="28"/>
      <c r="J83" s="28"/>
      <c r="K83" s="5"/>
      <c r="L83" s="5"/>
      <c r="M83" s="5"/>
      <c r="N83" s="61"/>
      <c r="O83" s="4"/>
      <c r="P83" s="5">
        <f t="shared" si="3"/>
        <v>0</v>
      </c>
      <c r="Q83" s="4" t="s">
        <v>70</v>
      </c>
    </row>
    <row r="84" spans="1:17" x14ac:dyDescent="0.2">
      <c r="A84" s="27">
        <v>1255030</v>
      </c>
      <c r="B84" s="28">
        <v>93800</v>
      </c>
      <c r="C84" s="28">
        <v>93800</v>
      </c>
      <c r="D84" s="4">
        <f>VLOOKUP(A84,'CARTERA COOSALUD'!$A:$A,1,0)</f>
        <v>1255030</v>
      </c>
      <c r="E84" s="5">
        <f>VLOOKUP(A84,'CARTERA COOSALUD'!$A:$G,7,0)</f>
        <v>93800</v>
      </c>
      <c r="F84" s="5">
        <f t="shared" si="2"/>
        <v>0</v>
      </c>
      <c r="G84" s="5">
        <v>93800</v>
      </c>
      <c r="H84" s="5"/>
      <c r="I84" s="28"/>
      <c r="J84" s="28"/>
      <c r="K84" s="5"/>
      <c r="L84" s="28"/>
      <c r="M84" s="5"/>
      <c r="N84" s="61"/>
      <c r="O84" s="27"/>
      <c r="P84" s="5">
        <f t="shared" si="3"/>
        <v>0</v>
      </c>
      <c r="Q84" s="4" t="s">
        <v>70</v>
      </c>
    </row>
    <row r="85" spans="1:17" x14ac:dyDescent="0.2">
      <c r="A85" s="27">
        <v>1255032</v>
      </c>
      <c r="B85" s="28">
        <v>45300</v>
      </c>
      <c r="C85" s="28">
        <v>45300</v>
      </c>
      <c r="D85" s="4">
        <f>VLOOKUP(A85,'CARTERA COOSALUD'!$A:$A,1,0)</f>
        <v>1255032</v>
      </c>
      <c r="E85" s="5">
        <f>VLOOKUP(A85,'CARTERA COOSALUD'!$A:$G,7,0)</f>
        <v>45300</v>
      </c>
      <c r="F85" s="5">
        <f t="shared" si="2"/>
        <v>0</v>
      </c>
      <c r="G85" s="5">
        <v>45300</v>
      </c>
      <c r="H85" s="28"/>
      <c r="I85" s="28"/>
      <c r="J85" s="28"/>
      <c r="K85" s="5"/>
      <c r="L85" s="5"/>
      <c r="M85" s="28"/>
      <c r="N85" s="50"/>
      <c r="O85" s="27"/>
      <c r="P85" s="5">
        <f t="shared" si="3"/>
        <v>0</v>
      </c>
      <c r="Q85" s="4" t="s">
        <v>70</v>
      </c>
    </row>
    <row r="86" spans="1:17" x14ac:dyDescent="0.2">
      <c r="A86" s="27">
        <v>1255034</v>
      </c>
      <c r="B86" s="28">
        <v>49700</v>
      </c>
      <c r="C86" s="28">
        <v>49700</v>
      </c>
      <c r="D86" s="4">
        <f>VLOOKUP(A86,'CARTERA COOSALUD'!$A:$A,1,0)</f>
        <v>1255034</v>
      </c>
      <c r="E86" s="5">
        <f>VLOOKUP(A86,'CARTERA COOSALUD'!$A:$G,7,0)</f>
        <v>49700</v>
      </c>
      <c r="F86" s="5">
        <f t="shared" si="2"/>
        <v>0</v>
      </c>
      <c r="G86" s="5">
        <v>49700</v>
      </c>
      <c r="H86" s="28"/>
      <c r="I86" s="28"/>
      <c r="J86" s="28"/>
      <c r="K86" s="5"/>
      <c r="L86" s="28"/>
      <c r="M86" s="28"/>
      <c r="N86" s="50"/>
      <c r="O86" s="27"/>
      <c r="P86" s="5">
        <f t="shared" si="3"/>
        <v>0</v>
      </c>
      <c r="Q86" s="4" t="s">
        <v>70</v>
      </c>
    </row>
    <row r="87" spans="1:17" x14ac:dyDescent="0.2">
      <c r="A87" s="27">
        <v>1256238</v>
      </c>
      <c r="B87" s="28">
        <v>22100</v>
      </c>
      <c r="C87" s="28">
        <v>22100</v>
      </c>
      <c r="D87" s="4">
        <f>VLOOKUP(A87,'CARTERA COOSALUD'!$A:$A,1,0)</f>
        <v>1256238</v>
      </c>
      <c r="E87" s="5">
        <f>VLOOKUP(A87,'CARTERA COOSALUD'!$A:$G,7,0)</f>
        <v>22100</v>
      </c>
      <c r="F87" s="5">
        <f t="shared" si="2"/>
        <v>0</v>
      </c>
      <c r="G87" s="5">
        <v>22100</v>
      </c>
      <c r="H87" s="28"/>
      <c r="I87" s="28"/>
      <c r="J87" s="28"/>
      <c r="K87" s="5"/>
      <c r="L87" s="5"/>
      <c r="M87" s="28"/>
      <c r="N87" s="50"/>
      <c r="O87" s="27"/>
      <c r="P87" s="5">
        <f t="shared" si="3"/>
        <v>0</v>
      </c>
      <c r="Q87" s="4" t="s">
        <v>70</v>
      </c>
    </row>
    <row r="88" spans="1:17" x14ac:dyDescent="0.2">
      <c r="A88" s="27">
        <v>1256723</v>
      </c>
      <c r="B88" s="28">
        <v>29000</v>
      </c>
      <c r="C88" s="28">
        <v>29000</v>
      </c>
      <c r="D88" s="4">
        <f>VLOOKUP(A88,'CARTERA COOSALUD'!$A:$A,1,0)</f>
        <v>1256723</v>
      </c>
      <c r="E88" s="5">
        <f>VLOOKUP(A88,'CARTERA COOSALUD'!$A:$G,7,0)</f>
        <v>29000</v>
      </c>
      <c r="F88" s="5">
        <f t="shared" si="2"/>
        <v>0</v>
      </c>
      <c r="G88" s="5">
        <v>29000</v>
      </c>
      <c r="H88" s="5"/>
      <c r="I88" s="28"/>
      <c r="J88" s="28"/>
      <c r="K88" s="5"/>
      <c r="L88" s="28"/>
      <c r="M88" s="5"/>
      <c r="N88" s="61"/>
      <c r="O88" s="27"/>
      <c r="P88" s="5">
        <f t="shared" si="3"/>
        <v>0</v>
      </c>
      <c r="Q88" s="4" t="s">
        <v>70</v>
      </c>
    </row>
    <row r="89" spans="1:17" x14ac:dyDescent="0.2">
      <c r="A89" s="27">
        <v>1296664</v>
      </c>
      <c r="B89" s="28">
        <v>165900</v>
      </c>
      <c r="C89" s="28">
        <v>165900</v>
      </c>
      <c r="D89" s="4" t="e">
        <f>VLOOKUP(A89,'CARTERA COOSALUD'!$A:$A,1,0)</f>
        <v>#N/A</v>
      </c>
      <c r="E89" s="5" t="e">
        <f>VLOOKUP(A89,'CARTERA COOSALUD'!$A:$G,7,0)</f>
        <v>#N/A</v>
      </c>
      <c r="F89" s="5" t="e">
        <f t="shared" si="2"/>
        <v>#N/A</v>
      </c>
      <c r="G89" s="5"/>
      <c r="H89" s="28"/>
      <c r="I89" s="28"/>
      <c r="J89" s="28"/>
      <c r="K89" s="5"/>
      <c r="L89" s="28"/>
      <c r="M89" s="5">
        <v>165900</v>
      </c>
      <c r="N89" s="49" t="s">
        <v>546</v>
      </c>
      <c r="O89" s="4" t="s">
        <v>549</v>
      </c>
      <c r="P89" s="5">
        <f t="shared" si="3"/>
        <v>0</v>
      </c>
      <c r="Q89" s="4"/>
    </row>
    <row r="90" spans="1:17" x14ac:dyDescent="0.2">
      <c r="A90" s="27">
        <v>1303082</v>
      </c>
      <c r="B90" s="28">
        <v>750350</v>
      </c>
      <c r="C90" s="28">
        <v>738400</v>
      </c>
      <c r="D90" s="4">
        <f>VLOOKUP(A90,'CARTERA COOSALUD'!$A:$A,1,0)</f>
        <v>1303082</v>
      </c>
      <c r="E90" s="5">
        <f>VLOOKUP(A90,'CARTERA COOSALUD'!$A:$G,7,0)</f>
        <v>738400</v>
      </c>
      <c r="F90" s="5">
        <f t="shared" si="2"/>
        <v>0</v>
      </c>
      <c r="G90" s="5">
        <v>738400</v>
      </c>
      <c r="H90" s="28"/>
      <c r="I90" s="28"/>
      <c r="J90" s="28"/>
      <c r="K90" s="5"/>
      <c r="L90" s="28"/>
      <c r="M90" s="28"/>
      <c r="N90" s="50"/>
      <c r="O90" s="27"/>
      <c r="P90" s="5">
        <f t="shared" si="3"/>
        <v>0</v>
      </c>
      <c r="Q90" s="4" t="s">
        <v>75</v>
      </c>
    </row>
    <row r="91" spans="1:17" x14ac:dyDescent="0.2">
      <c r="A91" s="27">
        <v>1298704</v>
      </c>
      <c r="B91" s="28">
        <v>33100</v>
      </c>
      <c r="C91" s="28">
        <v>33100</v>
      </c>
      <c r="D91" s="4">
        <f>VLOOKUP(A91,'CARTERA COOSALUD'!$A:$A,1,0)</f>
        <v>1298704</v>
      </c>
      <c r="E91" s="5">
        <f>VLOOKUP(A91,'CARTERA COOSALUD'!$A:$G,7,0)</f>
        <v>33100</v>
      </c>
      <c r="F91" s="5">
        <f t="shared" si="2"/>
        <v>0</v>
      </c>
      <c r="G91" s="5">
        <v>33100</v>
      </c>
      <c r="H91" s="28"/>
      <c r="I91" s="28"/>
      <c r="J91" s="28"/>
      <c r="K91" s="5"/>
      <c r="L91" s="5"/>
      <c r="M91" s="28"/>
      <c r="N91" s="50"/>
      <c r="O91" s="27"/>
      <c r="P91" s="5">
        <f t="shared" si="3"/>
        <v>0</v>
      </c>
      <c r="Q91" s="4" t="s">
        <v>369</v>
      </c>
    </row>
    <row r="92" spans="1:17" x14ac:dyDescent="0.2">
      <c r="A92" s="27">
        <v>1308833</v>
      </c>
      <c r="B92" s="28">
        <v>56900</v>
      </c>
      <c r="C92" s="28">
        <v>56900</v>
      </c>
      <c r="D92" s="4">
        <f>VLOOKUP(A92,'CARTERA COOSALUD'!$A:$A,1,0)</f>
        <v>1308833</v>
      </c>
      <c r="E92" s="5">
        <f>VLOOKUP(A92,'CARTERA COOSALUD'!$A:$G,7,0)</f>
        <v>56900</v>
      </c>
      <c r="F92" s="5">
        <f t="shared" si="2"/>
        <v>0</v>
      </c>
      <c r="G92" s="5">
        <v>56900</v>
      </c>
      <c r="H92" s="28"/>
      <c r="I92" s="28"/>
      <c r="J92" s="28"/>
      <c r="K92" s="5"/>
      <c r="L92" s="28"/>
      <c r="M92" s="28"/>
      <c r="N92" s="50"/>
      <c r="O92" s="27"/>
      <c r="P92" s="5">
        <f t="shared" si="3"/>
        <v>0</v>
      </c>
      <c r="Q92" s="4" t="s">
        <v>237</v>
      </c>
    </row>
    <row r="93" spans="1:17" x14ac:dyDescent="0.2">
      <c r="A93" s="34">
        <v>1309981</v>
      </c>
      <c r="B93" s="35">
        <v>55700</v>
      </c>
      <c r="C93" s="35">
        <v>55700</v>
      </c>
      <c r="D93" s="4">
        <f>VLOOKUP(A93,'CARTERA COOSALUD'!$A:$A,1,0)</f>
        <v>1309981</v>
      </c>
      <c r="E93" s="5">
        <f>VLOOKUP(A93,'CARTERA COOSALUD'!$A:$G,7,0)</f>
        <v>55700</v>
      </c>
      <c r="F93" s="5">
        <f t="shared" ref="F93:F95" si="4">C93-E93</f>
        <v>0</v>
      </c>
      <c r="G93" s="5">
        <v>55700</v>
      </c>
      <c r="H93" s="35"/>
      <c r="I93" s="35"/>
      <c r="J93" s="35"/>
      <c r="K93" s="5"/>
      <c r="L93" s="35"/>
      <c r="M93" s="35"/>
      <c r="N93" s="53"/>
      <c r="O93" s="34"/>
      <c r="P93" s="5">
        <f t="shared" si="3"/>
        <v>0</v>
      </c>
      <c r="Q93" s="4" t="s">
        <v>238</v>
      </c>
    </row>
    <row r="94" spans="1:17" x14ac:dyDescent="0.2">
      <c r="A94" s="34">
        <v>1310570</v>
      </c>
      <c r="B94" s="35">
        <v>419855</v>
      </c>
      <c r="C94" s="35">
        <v>419855</v>
      </c>
      <c r="D94" s="4">
        <f>VLOOKUP(A94,'CARTERA COOSALUD'!$A:$A,1,0)</f>
        <v>1310570</v>
      </c>
      <c r="E94" s="5">
        <f>VLOOKUP(A94,'CARTERA COOSALUD'!$A:$G,7,0)</f>
        <v>419855</v>
      </c>
      <c r="F94" s="5">
        <f t="shared" si="4"/>
        <v>0</v>
      </c>
      <c r="G94" s="5">
        <v>419855</v>
      </c>
      <c r="H94" s="35"/>
      <c r="I94" s="35"/>
      <c r="J94" s="35"/>
      <c r="K94" s="5"/>
      <c r="L94" s="35"/>
      <c r="M94" s="35"/>
      <c r="N94" s="53"/>
      <c r="O94" s="34"/>
      <c r="P94" s="5">
        <f t="shared" si="3"/>
        <v>0</v>
      </c>
      <c r="Q94" s="4" t="s">
        <v>285</v>
      </c>
    </row>
    <row r="95" spans="1:17" x14ac:dyDescent="0.2">
      <c r="A95" s="34">
        <v>1310802</v>
      </c>
      <c r="B95" s="35">
        <v>115500</v>
      </c>
      <c r="C95" s="35">
        <v>115500</v>
      </c>
      <c r="D95" s="4">
        <f>VLOOKUP(A95,'CARTERA COOSALUD'!$A:$A,1,0)</f>
        <v>1310802</v>
      </c>
      <c r="E95" s="5">
        <f>VLOOKUP(A95,'CARTERA COOSALUD'!$A:$G,7,0)</f>
        <v>115500</v>
      </c>
      <c r="F95" s="5">
        <f t="shared" si="4"/>
        <v>0</v>
      </c>
      <c r="G95" s="5">
        <v>115500</v>
      </c>
      <c r="H95" s="35"/>
      <c r="I95" s="35"/>
      <c r="J95" s="35"/>
      <c r="K95" s="5"/>
      <c r="L95" s="35"/>
      <c r="M95" s="35"/>
      <c r="N95" s="53"/>
      <c r="O95" s="34"/>
      <c r="P95" s="5">
        <f t="shared" si="3"/>
        <v>0</v>
      </c>
      <c r="Q95" s="4" t="s">
        <v>70</v>
      </c>
    </row>
    <row r="96" spans="1:17" x14ac:dyDescent="0.2">
      <c r="A96" s="42">
        <v>1312594</v>
      </c>
      <c r="B96" s="43">
        <v>58000</v>
      </c>
      <c r="C96" s="43">
        <v>58000</v>
      </c>
      <c r="D96" s="4" t="e">
        <f>VLOOKUP(A96,'CARTERA COOSALUD'!$A:$A,1,0)</f>
        <v>#N/A</v>
      </c>
      <c r="E96" s="5" t="e">
        <f>VLOOKUP(A96,'CARTERA COOSALUD'!$A:$G,7,0)</f>
        <v>#N/A</v>
      </c>
      <c r="F96" s="5" t="e">
        <f t="shared" ref="F96:F112" si="5">C96-E96</f>
        <v>#N/A</v>
      </c>
      <c r="G96" s="5"/>
      <c r="H96" s="43"/>
      <c r="I96" s="43"/>
      <c r="J96" s="43"/>
      <c r="K96" s="5"/>
      <c r="L96" s="43"/>
      <c r="M96" s="5">
        <v>58000</v>
      </c>
      <c r="N96" s="49" t="s">
        <v>546</v>
      </c>
      <c r="O96" s="4" t="s">
        <v>549</v>
      </c>
      <c r="P96" s="5">
        <f t="shared" si="3"/>
        <v>0</v>
      </c>
      <c r="Q96" s="4"/>
    </row>
    <row r="97" spans="1:17" x14ac:dyDescent="0.2">
      <c r="A97" s="42">
        <v>1314488</v>
      </c>
      <c r="B97" s="43">
        <v>115500</v>
      </c>
      <c r="C97" s="43">
        <v>115500</v>
      </c>
      <c r="D97" s="4" t="e">
        <f>VLOOKUP(A97,'CARTERA COOSALUD'!$A:$A,1,0)</f>
        <v>#N/A</v>
      </c>
      <c r="E97" s="5" t="e">
        <f>VLOOKUP(A97,'CARTERA COOSALUD'!$A:$G,7,0)</f>
        <v>#N/A</v>
      </c>
      <c r="F97" s="5" t="e">
        <f t="shared" si="5"/>
        <v>#N/A</v>
      </c>
      <c r="G97" s="5"/>
      <c r="H97" s="43"/>
      <c r="I97" s="43"/>
      <c r="J97" s="43"/>
      <c r="K97" s="5"/>
      <c r="L97" s="43"/>
      <c r="M97" s="5">
        <v>115500</v>
      </c>
      <c r="N97" s="49" t="s">
        <v>546</v>
      </c>
      <c r="O97" s="4" t="s">
        <v>549</v>
      </c>
      <c r="P97" s="5">
        <f t="shared" si="3"/>
        <v>0</v>
      </c>
      <c r="Q97" s="4"/>
    </row>
    <row r="98" spans="1:17" x14ac:dyDescent="0.2">
      <c r="A98" s="42">
        <v>1322230</v>
      </c>
      <c r="B98" s="43">
        <v>22600</v>
      </c>
      <c r="C98" s="43">
        <v>22600</v>
      </c>
      <c r="D98" s="4">
        <f>VLOOKUP(A98,'CARTERA COOSALUD'!$A:$A,1,0)</f>
        <v>1322230</v>
      </c>
      <c r="E98" s="5">
        <f>VLOOKUP(A98,'CARTERA COOSALUD'!$A:$G,7,0)</f>
        <v>22600</v>
      </c>
      <c r="F98" s="5">
        <f t="shared" si="5"/>
        <v>0</v>
      </c>
      <c r="G98" s="5">
        <v>22600</v>
      </c>
      <c r="H98" s="43"/>
      <c r="I98" s="43"/>
      <c r="J98" s="43"/>
      <c r="K98" s="5"/>
      <c r="L98" s="43"/>
      <c r="M98" s="43"/>
      <c r="N98" s="54"/>
      <c r="O98" s="42"/>
      <c r="P98" s="5">
        <f t="shared" si="3"/>
        <v>0</v>
      </c>
      <c r="Q98" s="4" t="s">
        <v>285</v>
      </c>
    </row>
    <row r="99" spans="1:17" x14ac:dyDescent="0.2">
      <c r="A99" s="42">
        <v>1325291</v>
      </c>
      <c r="B99" s="43">
        <v>405700</v>
      </c>
      <c r="C99" s="43">
        <v>405700</v>
      </c>
      <c r="D99" s="4">
        <f>VLOOKUP(A99,'CARTERA COOSALUD'!$A:$A,1,0)</f>
        <v>1325291</v>
      </c>
      <c r="E99" s="5">
        <f>VLOOKUP(A99,'CARTERA COOSALUD'!$A:$G,7,0)</f>
        <v>405700</v>
      </c>
      <c r="F99" s="5">
        <f t="shared" si="5"/>
        <v>0</v>
      </c>
      <c r="G99" s="5">
        <v>405700</v>
      </c>
      <c r="H99" s="43"/>
      <c r="I99" s="43"/>
      <c r="J99" s="43"/>
      <c r="K99" s="5"/>
      <c r="L99" s="43"/>
      <c r="M99" s="43"/>
      <c r="N99" s="54"/>
      <c r="O99" s="42"/>
      <c r="P99" s="5">
        <f t="shared" si="3"/>
        <v>0</v>
      </c>
      <c r="Q99" s="4" t="s">
        <v>285</v>
      </c>
    </row>
    <row r="100" spans="1:17" x14ac:dyDescent="0.2">
      <c r="A100" s="42">
        <v>1321613</v>
      </c>
      <c r="B100" s="43">
        <v>235884</v>
      </c>
      <c r="C100" s="43">
        <v>235884</v>
      </c>
      <c r="D100" s="4">
        <f>VLOOKUP(A100,'CARTERA COOSALUD'!$A:$A,1,0)</f>
        <v>1321613</v>
      </c>
      <c r="E100" s="5">
        <f>VLOOKUP(A100,'CARTERA COOSALUD'!$A:$G,7,0)</f>
        <v>110009</v>
      </c>
      <c r="F100" s="5">
        <f t="shared" si="5"/>
        <v>125875</v>
      </c>
      <c r="G100" s="5">
        <v>110009</v>
      </c>
      <c r="H100" s="43"/>
      <c r="I100" s="43"/>
      <c r="J100" s="43"/>
      <c r="K100" s="5"/>
      <c r="L100" s="43"/>
      <c r="M100" s="5">
        <v>125875</v>
      </c>
      <c r="N100" s="49" t="s">
        <v>547</v>
      </c>
      <c r="O100" s="4" t="s">
        <v>557</v>
      </c>
      <c r="P100" s="5">
        <f t="shared" si="3"/>
        <v>0</v>
      </c>
      <c r="Q100" s="4" t="s">
        <v>75</v>
      </c>
    </row>
    <row r="101" spans="1:17" x14ac:dyDescent="0.2">
      <c r="A101" s="42">
        <v>1323504</v>
      </c>
      <c r="B101" s="43">
        <v>302300</v>
      </c>
      <c r="C101" s="43">
        <v>302300</v>
      </c>
      <c r="D101" s="4">
        <f>VLOOKUP(A101,'CARTERA COOSALUD'!$A:$A,1,0)</f>
        <v>1323504</v>
      </c>
      <c r="E101" s="5">
        <f>VLOOKUP(A101,'CARTERA COOSALUD'!$A:$G,7,0)</f>
        <v>302300</v>
      </c>
      <c r="F101" s="5">
        <f t="shared" si="5"/>
        <v>0</v>
      </c>
      <c r="G101" s="5">
        <v>302300</v>
      </c>
      <c r="H101" s="43"/>
      <c r="I101" s="43"/>
      <c r="J101" s="43"/>
      <c r="K101" s="5"/>
      <c r="L101" s="43"/>
      <c r="M101" s="43"/>
      <c r="N101" s="54"/>
      <c r="O101" s="42"/>
      <c r="P101" s="5">
        <f t="shared" si="3"/>
        <v>0</v>
      </c>
      <c r="Q101" s="4" t="s">
        <v>239</v>
      </c>
    </row>
    <row r="102" spans="1:17" x14ac:dyDescent="0.2">
      <c r="A102" s="42">
        <v>1325891</v>
      </c>
      <c r="B102" s="43">
        <v>106700</v>
      </c>
      <c r="C102" s="43">
        <v>106700</v>
      </c>
      <c r="D102" s="4" t="e">
        <f>VLOOKUP(A102,'CARTERA COOSALUD'!$A:$A,1,0)</f>
        <v>#N/A</v>
      </c>
      <c r="E102" s="5" t="e">
        <f>VLOOKUP(A102,'CARTERA COOSALUD'!$A:$G,7,0)</f>
        <v>#N/A</v>
      </c>
      <c r="F102" s="5" t="e">
        <f t="shared" si="5"/>
        <v>#N/A</v>
      </c>
      <c r="G102" s="5"/>
      <c r="H102" s="43"/>
      <c r="I102" s="43"/>
      <c r="J102" s="43"/>
      <c r="K102" s="5">
        <v>41400</v>
      </c>
      <c r="L102" s="43"/>
      <c r="M102" s="5">
        <v>65300</v>
      </c>
      <c r="N102" s="49" t="s">
        <v>546</v>
      </c>
      <c r="O102" s="4" t="s">
        <v>549</v>
      </c>
      <c r="P102" s="5">
        <f t="shared" si="3"/>
        <v>0</v>
      </c>
      <c r="Q102" s="4"/>
    </row>
    <row r="103" spans="1:17" x14ac:dyDescent="0.2">
      <c r="A103" s="42">
        <v>1327633</v>
      </c>
      <c r="B103" s="43">
        <v>33100</v>
      </c>
      <c r="C103" s="43">
        <v>33100</v>
      </c>
      <c r="D103" s="4">
        <f>VLOOKUP(A103,'CARTERA COOSALUD'!$A:$A,1,0)</f>
        <v>1327633</v>
      </c>
      <c r="E103" s="5">
        <f>VLOOKUP(A103,'CARTERA COOSALUD'!$A:$G,7,0)</f>
        <v>33100</v>
      </c>
      <c r="F103" s="5">
        <f t="shared" si="5"/>
        <v>0</v>
      </c>
      <c r="G103" s="5">
        <v>33100</v>
      </c>
      <c r="H103" s="43"/>
      <c r="I103" s="43"/>
      <c r="J103" s="43"/>
      <c r="K103" s="5"/>
      <c r="L103" s="43"/>
      <c r="M103" s="43"/>
      <c r="N103" s="54"/>
      <c r="O103" s="42"/>
      <c r="P103" s="5">
        <f t="shared" si="3"/>
        <v>0</v>
      </c>
      <c r="Q103" s="4" t="s">
        <v>369</v>
      </c>
    </row>
    <row r="104" spans="1:17" x14ac:dyDescent="0.2">
      <c r="A104" s="42">
        <v>1329807</v>
      </c>
      <c r="B104" s="43">
        <v>57020</v>
      </c>
      <c r="C104" s="43">
        <v>57020</v>
      </c>
      <c r="D104" s="4">
        <f>VLOOKUP(A104,'CARTERA COOSALUD'!$A:$A,1,0)</f>
        <v>1329807</v>
      </c>
      <c r="E104" s="5">
        <f>VLOOKUP(A104,'CARTERA COOSALUD'!$A:$G,7,0)</f>
        <v>57020</v>
      </c>
      <c r="F104" s="5">
        <f t="shared" si="5"/>
        <v>0</v>
      </c>
      <c r="G104" s="5">
        <v>57020</v>
      </c>
      <c r="H104" s="43"/>
      <c r="I104" s="43"/>
      <c r="J104" s="43"/>
      <c r="K104" s="5"/>
      <c r="L104" s="43"/>
      <c r="M104" s="43"/>
      <c r="N104" s="54"/>
      <c r="O104" s="42"/>
      <c r="P104" s="5">
        <f t="shared" si="3"/>
        <v>0</v>
      </c>
      <c r="Q104" s="4" t="s">
        <v>369</v>
      </c>
    </row>
    <row r="105" spans="1:17" x14ac:dyDescent="0.2">
      <c r="A105" s="42">
        <v>1334363</v>
      </c>
      <c r="B105" s="43">
        <v>716830</v>
      </c>
      <c r="C105" s="43">
        <v>716830</v>
      </c>
      <c r="D105" s="4" t="e">
        <f>VLOOKUP(A105,'CARTERA COOSALUD'!$A:$A,1,0)</f>
        <v>#N/A</v>
      </c>
      <c r="E105" s="5" t="e">
        <f>VLOOKUP(A105,'CARTERA COOSALUD'!$A:$G,7,0)</f>
        <v>#N/A</v>
      </c>
      <c r="F105" s="5" t="e">
        <f t="shared" si="5"/>
        <v>#N/A</v>
      </c>
      <c r="G105" s="5"/>
      <c r="H105" s="43"/>
      <c r="I105" s="43"/>
      <c r="J105" s="43"/>
      <c r="K105" s="5"/>
      <c r="L105" s="43"/>
      <c r="M105" s="5">
        <v>716830</v>
      </c>
      <c r="N105" s="49" t="s">
        <v>545</v>
      </c>
      <c r="O105" s="4" t="s">
        <v>568</v>
      </c>
      <c r="P105" s="5">
        <f t="shared" si="3"/>
        <v>0</v>
      </c>
      <c r="Q105" s="4"/>
    </row>
    <row r="106" spans="1:17" x14ac:dyDescent="0.2">
      <c r="A106" s="42">
        <v>1336715</v>
      </c>
      <c r="B106" s="43">
        <v>314725</v>
      </c>
      <c r="C106" s="43">
        <v>314725</v>
      </c>
      <c r="D106" s="4">
        <f>VLOOKUP(A106,'CARTERA COOSALUD'!$A:$A,1,0)</f>
        <v>1336715</v>
      </c>
      <c r="E106" s="5">
        <f>VLOOKUP(A106,'CARTERA COOSALUD'!$A:$G,7,0)</f>
        <v>314725</v>
      </c>
      <c r="F106" s="5">
        <f t="shared" si="5"/>
        <v>0</v>
      </c>
      <c r="G106" s="5">
        <v>314725</v>
      </c>
      <c r="H106" s="43"/>
      <c r="I106" s="43"/>
      <c r="J106" s="43"/>
      <c r="K106" s="5"/>
      <c r="L106" s="43"/>
      <c r="M106" s="43"/>
      <c r="N106" s="54"/>
      <c r="O106" s="42"/>
      <c r="P106" s="5">
        <f t="shared" si="3"/>
        <v>0</v>
      </c>
      <c r="Q106" s="4" t="s">
        <v>369</v>
      </c>
    </row>
    <row r="107" spans="1:17" x14ac:dyDescent="0.2">
      <c r="A107" s="42">
        <v>1337130</v>
      </c>
      <c r="B107" s="43">
        <v>1073721</v>
      </c>
      <c r="C107" s="43">
        <v>1073721</v>
      </c>
      <c r="D107" s="4">
        <f>VLOOKUP(A107,'CARTERA COOSALUD'!$A:$A,1,0)</f>
        <v>1337130</v>
      </c>
      <c r="E107" s="5">
        <f>VLOOKUP(A107,'CARTERA COOSALUD'!$A:$G,7,0)</f>
        <v>536860</v>
      </c>
      <c r="F107" s="5">
        <f t="shared" si="5"/>
        <v>536861</v>
      </c>
      <c r="G107" s="5">
        <v>536860</v>
      </c>
      <c r="H107" s="43"/>
      <c r="I107" s="43"/>
      <c r="J107" s="43"/>
      <c r="K107" s="5"/>
      <c r="L107" s="43"/>
      <c r="M107" s="5">
        <v>536861</v>
      </c>
      <c r="N107" s="49" t="s">
        <v>548</v>
      </c>
      <c r="O107" s="4" t="s">
        <v>563</v>
      </c>
      <c r="P107" s="5">
        <f t="shared" si="3"/>
        <v>0</v>
      </c>
      <c r="Q107" s="4" t="s">
        <v>525</v>
      </c>
    </row>
    <row r="108" spans="1:17" x14ac:dyDescent="0.2">
      <c r="A108" s="42">
        <v>1338702</v>
      </c>
      <c r="B108" s="43">
        <v>115800</v>
      </c>
      <c r="C108" s="43">
        <v>115800</v>
      </c>
      <c r="D108" s="4">
        <f>VLOOKUP(A108,'CARTERA COOSALUD'!$A:$A,1,0)</f>
        <v>1338702</v>
      </c>
      <c r="E108" s="5">
        <f>VLOOKUP(A108,'CARTERA COOSALUD'!$A:$G,7,0)</f>
        <v>115800</v>
      </c>
      <c r="F108" s="5">
        <f t="shared" si="5"/>
        <v>0</v>
      </c>
      <c r="G108" s="5">
        <v>115800</v>
      </c>
      <c r="H108" s="43"/>
      <c r="I108" s="43"/>
      <c r="J108" s="43"/>
      <c r="K108" s="5"/>
      <c r="L108" s="43"/>
      <c r="M108" s="43"/>
      <c r="N108" s="54"/>
      <c r="O108" s="42"/>
      <c r="P108" s="5">
        <f t="shared" si="3"/>
        <v>0</v>
      </c>
      <c r="Q108" s="4" t="s">
        <v>533</v>
      </c>
    </row>
    <row r="109" spans="1:17" x14ac:dyDescent="0.2">
      <c r="A109" s="42">
        <v>1338921</v>
      </c>
      <c r="B109" s="43">
        <v>135300</v>
      </c>
      <c r="C109" s="43">
        <v>135300</v>
      </c>
      <c r="D109" s="4">
        <f>VLOOKUP(A109,'CARTERA COOSALUD'!$A:$A,1,0)</f>
        <v>1338921</v>
      </c>
      <c r="E109" s="5">
        <f>VLOOKUP(A109,'CARTERA COOSALUD'!$A:$G,7,0)</f>
        <v>135300</v>
      </c>
      <c r="F109" s="5">
        <f t="shared" si="5"/>
        <v>0</v>
      </c>
      <c r="G109" s="5">
        <v>135300</v>
      </c>
      <c r="H109" s="43"/>
      <c r="I109" s="43"/>
      <c r="J109" s="43"/>
      <c r="K109" s="5"/>
      <c r="L109" s="43"/>
      <c r="M109" s="43"/>
      <c r="N109" s="54"/>
      <c r="O109" s="42"/>
      <c r="P109" s="5">
        <f t="shared" si="3"/>
        <v>0</v>
      </c>
      <c r="Q109" s="4" t="s">
        <v>533</v>
      </c>
    </row>
    <row r="110" spans="1:17" x14ac:dyDescent="0.2">
      <c r="A110" s="42">
        <v>1339090</v>
      </c>
      <c r="B110" s="43">
        <v>555750</v>
      </c>
      <c r="C110" s="43">
        <v>555750</v>
      </c>
      <c r="D110" s="4">
        <f>VLOOKUP(A110,'CARTERA COOSALUD'!$A:$A,1,0)</f>
        <v>1339090</v>
      </c>
      <c r="E110" s="5">
        <f>VLOOKUP(A110,'CARTERA COOSALUD'!$A:$G,7,0)</f>
        <v>555750</v>
      </c>
      <c r="F110" s="5">
        <f t="shared" si="5"/>
        <v>0</v>
      </c>
      <c r="G110" s="5">
        <v>555750</v>
      </c>
      <c r="H110" s="43"/>
      <c r="I110" s="43"/>
      <c r="J110" s="43"/>
      <c r="K110" s="5"/>
      <c r="L110" s="43"/>
      <c r="M110" s="43"/>
      <c r="N110" s="54"/>
      <c r="O110" s="42"/>
      <c r="P110" s="5">
        <f t="shared" si="3"/>
        <v>0</v>
      </c>
      <c r="Q110" s="4" t="s">
        <v>285</v>
      </c>
    </row>
    <row r="111" spans="1:17" x14ac:dyDescent="0.2">
      <c r="A111" s="42">
        <v>1340668</v>
      </c>
      <c r="B111" s="43">
        <v>251750</v>
      </c>
      <c r="C111" s="43">
        <v>251750</v>
      </c>
      <c r="D111" s="4">
        <f>VLOOKUP(A111,'CARTERA COOSALUD'!$A:$A,1,0)</f>
        <v>1340668</v>
      </c>
      <c r="E111" s="5">
        <f>VLOOKUP(A111,'CARTERA COOSALUD'!$A:$G,7,0)</f>
        <v>251750</v>
      </c>
      <c r="F111" s="5">
        <f t="shared" si="5"/>
        <v>0</v>
      </c>
      <c r="G111" s="5">
        <v>251750</v>
      </c>
      <c r="H111" s="43"/>
      <c r="I111" s="43"/>
      <c r="J111" s="43"/>
      <c r="K111" s="5"/>
      <c r="L111" s="43"/>
      <c r="M111" s="43"/>
      <c r="N111" s="54"/>
      <c r="O111" s="42"/>
      <c r="P111" s="5">
        <f t="shared" si="3"/>
        <v>0</v>
      </c>
      <c r="Q111" s="4" t="s">
        <v>75</v>
      </c>
    </row>
    <row r="112" spans="1:17" x14ac:dyDescent="0.2">
      <c r="A112" s="42">
        <v>1334394</v>
      </c>
      <c r="B112" s="43">
        <v>149800</v>
      </c>
      <c r="C112" s="43">
        <v>149800</v>
      </c>
      <c r="D112" s="4">
        <f>VLOOKUP(A112,'CARTERA COOSALUD'!$A:$A,1,0)</f>
        <v>1334394</v>
      </c>
      <c r="E112" s="5">
        <f>VLOOKUP(A112,'CARTERA COOSALUD'!$A:$G,7,0)</f>
        <v>7516</v>
      </c>
      <c r="F112" s="5">
        <f t="shared" si="5"/>
        <v>142284</v>
      </c>
      <c r="G112" s="5">
        <v>7516</v>
      </c>
      <c r="H112" s="43"/>
      <c r="I112" s="43"/>
      <c r="J112" s="43"/>
      <c r="K112" s="5"/>
      <c r="L112" s="43"/>
      <c r="M112" s="5">
        <v>142284</v>
      </c>
      <c r="N112" s="49" t="s">
        <v>545</v>
      </c>
      <c r="O112" s="4" t="s">
        <v>568</v>
      </c>
      <c r="P112" s="5">
        <f t="shared" si="3"/>
        <v>0</v>
      </c>
      <c r="Q112" s="4" t="s">
        <v>369</v>
      </c>
    </row>
    <row r="113" spans="1:17" s="29" customFormat="1" x14ac:dyDescent="0.2">
      <c r="A113" s="67">
        <v>1343267</v>
      </c>
      <c r="B113" s="68">
        <v>236800</v>
      </c>
      <c r="C113" s="68">
        <v>236800</v>
      </c>
      <c r="D113" s="30" t="e">
        <f>VLOOKUP(A113,'CARTERA COOSALUD'!$A:$A,1,0)</f>
        <v>#N/A</v>
      </c>
      <c r="E113" s="31" t="e">
        <f>VLOOKUP(A113,'CARTERA COOSALUD'!$A:$G,7,0)</f>
        <v>#N/A</v>
      </c>
      <c r="F113" s="31" t="e">
        <f t="shared" ref="F113:F126" si="6">C113-E113</f>
        <v>#N/A</v>
      </c>
      <c r="G113" s="31"/>
      <c r="H113" s="88"/>
      <c r="I113" s="88"/>
      <c r="J113" s="68">
        <v>236800</v>
      </c>
      <c r="K113" s="31"/>
      <c r="L113" s="68"/>
      <c r="M113" s="31"/>
      <c r="N113" s="69"/>
      <c r="O113" s="67" t="s">
        <v>494</v>
      </c>
      <c r="P113" s="31">
        <f t="shared" si="3"/>
        <v>0</v>
      </c>
      <c r="Q113" s="67"/>
    </row>
    <row r="114" spans="1:17" s="29" customFormat="1" x14ac:dyDescent="0.2">
      <c r="A114" s="67">
        <v>1343270</v>
      </c>
      <c r="B114" s="68">
        <v>134300</v>
      </c>
      <c r="C114" s="68">
        <v>134300</v>
      </c>
      <c r="D114" s="30" t="e">
        <f>VLOOKUP(A114,'CARTERA COOSALUD'!$A:$A,1,0)</f>
        <v>#N/A</v>
      </c>
      <c r="E114" s="31" t="e">
        <f>VLOOKUP(A114,'CARTERA COOSALUD'!$A:$G,7,0)</f>
        <v>#N/A</v>
      </c>
      <c r="F114" s="31" t="e">
        <f t="shared" si="6"/>
        <v>#N/A</v>
      </c>
      <c r="G114" s="31"/>
      <c r="H114" s="88"/>
      <c r="I114" s="88"/>
      <c r="J114" s="68">
        <v>134300</v>
      </c>
      <c r="K114" s="31"/>
      <c r="L114" s="68"/>
      <c r="M114" s="31"/>
      <c r="N114" s="69"/>
      <c r="O114" s="67" t="s">
        <v>494</v>
      </c>
      <c r="P114" s="31">
        <f t="shared" si="3"/>
        <v>0</v>
      </c>
      <c r="Q114" s="67"/>
    </row>
    <row r="115" spans="1:17" s="29" customFormat="1" x14ac:dyDescent="0.2">
      <c r="A115" s="67">
        <v>1344885</v>
      </c>
      <c r="B115" s="68">
        <v>229425</v>
      </c>
      <c r="C115" s="68">
        <v>229425</v>
      </c>
      <c r="D115" s="30" t="e">
        <f>VLOOKUP(A115,'CARTERA COOSALUD'!$A:$A,1,0)</f>
        <v>#N/A</v>
      </c>
      <c r="E115" s="31" t="e">
        <f>VLOOKUP(A115,'CARTERA COOSALUD'!$A:$G,7,0)</f>
        <v>#N/A</v>
      </c>
      <c r="F115" s="31" t="e">
        <f t="shared" si="6"/>
        <v>#N/A</v>
      </c>
      <c r="G115" s="31"/>
      <c r="H115" s="88"/>
      <c r="I115" s="88"/>
      <c r="J115" s="68">
        <v>229425</v>
      </c>
      <c r="K115" s="31"/>
      <c r="L115" s="68"/>
      <c r="M115" s="31"/>
      <c r="N115" s="69"/>
      <c r="O115" s="67" t="s">
        <v>494</v>
      </c>
      <c r="P115" s="31">
        <f t="shared" si="3"/>
        <v>0</v>
      </c>
      <c r="Q115" s="67"/>
    </row>
    <row r="116" spans="1:17" s="29" customFormat="1" x14ac:dyDescent="0.2">
      <c r="A116" s="67">
        <v>1349149</v>
      </c>
      <c r="B116" s="68">
        <v>164100</v>
      </c>
      <c r="C116" s="68">
        <v>164100</v>
      </c>
      <c r="D116" s="30" t="e">
        <f>VLOOKUP(A116,'CARTERA COOSALUD'!$A:$A,1,0)</f>
        <v>#N/A</v>
      </c>
      <c r="E116" s="31" t="e">
        <f>VLOOKUP(A116,'CARTERA COOSALUD'!$A:$G,7,0)</f>
        <v>#N/A</v>
      </c>
      <c r="F116" s="31" t="e">
        <f t="shared" si="6"/>
        <v>#N/A</v>
      </c>
      <c r="G116" s="31"/>
      <c r="H116" s="88"/>
      <c r="I116" s="88"/>
      <c r="J116" s="68">
        <v>164100</v>
      </c>
      <c r="K116" s="31"/>
      <c r="L116" s="68"/>
      <c r="M116" s="31"/>
      <c r="N116" s="69"/>
      <c r="O116" s="67" t="s">
        <v>494</v>
      </c>
      <c r="P116" s="31">
        <f t="shared" si="3"/>
        <v>0</v>
      </c>
      <c r="Q116" s="67"/>
    </row>
    <row r="117" spans="1:17" s="29" customFormat="1" x14ac:dyDescent="0.2">
      <c r="A117" s="67">
        <v>1349637</v>
      </c>
      <c r="B117" s="68">
        <v>1179499</v>
      </c>
      <c r="C117" s="68">
        <v>1179499</v>
      </c>
      <c r="D117" s="30" t="e">
        <f>VLOOKUP(A117,'CARTERA COOSALUD'!$A:$A,1,0)</f>
        <v>#N/A</v>
      </c>
      <c r="E117" s="31" t="e">
        <f>VLOOKUP(A117,'CARTERA COOSALUD'!$A:$G,7,0)</f>
        <v>#N/A</v>
      </c>
      <c r="F117" s="31" t="e">
        <f t="shared" si="6"/>
        <v>#N/A</v>
      </c>
      <c r="G117" s="31"/>
      <c r="H117" s="88"/>
      <c r="I117" s="88"/>
      <c r="J117" s="68">
        <v>1179499</v>
      </c>
      <c r="K117" s="31"/>
      <c r="L117" s="68"/>
      <c r="M117" s="31"/>
      <c r="N117" s="69"/>
      <c r="O117" s="67" t="s">
        <v>494</v>
      </c>
      <c r="P117" s="31">
        <f t="shared" si="3"/>
        <v>0</v>
      </c>
      <c r="Q117" s="67"/>
    </row>
    <row r="118" spans="1:17" s="29" customFormat="1" x14ac:dyDescent="0.2">
      <c r="A118" s="67">
        <v>1351770</v>
      </c>
      <c r="B118" s="68">
        <v>214084</v>
      </c>
      <c r="C118" s="68">
        <v>214084</v>
      </c>
      <c r="D118" s="30" t="e">
        <f>VLOOKUP(A118,'CARTERA COOSALUD'!$A:$A,1,0)</f>
        <v>#N/A</v>
      </c>
      <c r="E118" s="31" t="e">
        <f>VLOOKUP(A118,'CARTERA COOSALUD'!$A:$G,7,0)</f>
        <v>#N/A</v>
      </c>
      <c r="F118" s="31" t="e">
        <f t="shared" si="6"/>
        <v>#N/A</v>
      </c>
      <c r="G118" s="31"/>
      <c r="H118" s="88"/>
      <c r="I118" s="88"/>
      <c r="J118" s="68">
        <v>214084</v>
      </c>
      <c r="K118" s="31"/>
      <c r="L118" s="68"/>
      <c r="M118" s="31"/>
      <c r="N118" s="69"/>
      <c r="O118" s="67" t="s">
        <v>494</v>
      </c>
      <c r="P118" s="31">
        <f t="shared" si="3"/>
        <v>0</v>
      </c>
      <c r="Q118" s="67"/>
    </row>
    <row r="119" spans="1:17" s="29" customFormat="1" x14ac:dyDescent="0.2">
      <c r="A119" s="67">
        <v>1351924</v>
      </c>
      <c r="B119" s="68">
        <v>57600</v>
      </c>
      <c r="C119" s="68">
        <v>57600</v>
      </c>
      <c r="D119" s="30" t="e">
        <f>VLOOKUP(A119,'CARTERA COOSALUD'!$A:$A,1,0)</f>
        <v>#N/A</v>
      </c>
      <c r="E119" s="31" t="e">
        <f>VLOOKUP(A119,'CARTERA COOSALUD'!$A:$G,7,0)</f>
        <v>#N/A</v>
      </c>
      <c r="F119" s="31" t="e">
        <f t="shared" si="6"/>
        <v>#N/A</v>
      </c>
      <c r="G119" s="31"/>
      <c r="H119" s="88"/>
      <c r="I119" s="88"/>
      <c r="J119" s="68">
        <v>57600</v>
      </c>
      <c r="K119" s="31"/>
      <c r="L119" s="68"/>
      <c r="M119" s="31"/>
      <c r="N119" s="69"/>
      <c r="O119" s="67" t="s">
        <v>494</v>
      </c>
      <c r="P119" s="31">
        <f t="shared" si="3"/>
        <v>0</v>
      </c>
      <c r="Q119" s="67"/>
    </row>
    <row r="120" spans="1:17" s="29" customFormat="1" x14ac:dyDescent="0.2">
      <c r="A120" s="67">
        <v>1353063</v>
      </c>
      <c r="B120" s="68">
        <v>693630</v>
      </c>
      <c r="C120" s="68">
        <v>693630</v>
      </c>
      <c r="D120" s="30" t="e">
        <f>VLOOKUP(A120,'CARTERA COOSALUD'!$A:$A,1,0)</f>
        <v>#N/A</v>
      </c>
      <c r="E120" s="31" t="e">
        <f>VLOOKUP(A120,'CARTERA COOSALUD'!$A:$G,7,0)</f>
        <v>#N/A</v>
      </c>
      <c r="F120" s="31" t="e">
        <f t="shared" si="6"/>
        <v>#N/A</v>
      </c>
      <c r="G120" s="31"/>
      <c r="H120" s="88"/>
      <c r="I120" s="88"/>
      <c r="J120" s="68">
        <v>693630</v>
      </c>
      <c r="K120" s="31"/>
      <c r="L120" s="68"/>
      <c r="M120" s="31"/>
      <c r="N120" s="69"/>
      <c r="O120" s="67" t="s">
        <v>494</v>
      </c>
      <c r="P120" s="31">
        <f t="shared" si="3"/>
        <v>0</v>
      </c>
      <c r="Q120" s="67"/>
    </row>
    <row r="121" spans="1:17" s="29" customFormat="1" x14ac:dyDescent="0.2">
      <c r="A121" s="67">
        <v>1353554</v>
      </c>
      <c r="B121" s="68">
        <v>217650</v>
      </c>
      <c r="C121" s="68">
        <v>217650</v>
      </c>
      <c r="D121" s="30" t="e">
        <f>VLOOKUP(A121,'CARTERA COOSALUD'!$A:$A,1,0)</f>
        <v>#N/A</v>
      </c>
      <c r="E121" s="31" t="e">
        <f>VLOOKUP(A121,'CARTERA COOSALUD'!$A:$G,7,0)</f>
        <v>#N/A</v>
      </c>
      <c r="F121" s="31" t="e">
        <f t="shared" si="6"/>
        <v>#N/A</v>
      </c>
      <c r="G121" s="31"/>
      <c r="H121" s="88"/>
      <c r="I121" s="88"/>
      <c r="J121" s="68">
        <v>217650</v>
      </c>
      <c r="K121" s="31"/>
      <c r="L121" s="68"/>
      <c r="M121" s="31"/>
      <c r="N121" s="69"/>
      <c r="O121" s="67" t="s">
        <v>494</v>
      </c>
      <c r="P121" s="31">
        <f t="shared" si="3"/>
        <v>0</v>
      </c>
      <c r="Q121" s="67"/>
    </row>
    <row r="122" spans="1:17" s="29" customFormat="1" x14ac:dyDescent="0.2">
      <c r="A122" s="67">
        <v>1353561</v>
      </c>
      <c r="B122" s="68">
        <v>74100</v>
      </c>
      <c r="C122" s="68">
        <v>74100</v>
      </c>
      <c r="D122" s="30" t="e">
        <f>VLOOKUP(A122,'CARTERA COOSALUD'!$A:$A,1,0)</f>
        <v>#N/A</v>
      </c>
      <c r="E122" s="31" t="e">
        <f>VLOOKUP(A122,'CARTERA COOSALUD'!$A:$G,7,0)</f>
        <v>#N/A</v>
      </c>
      <c r="F122" s="31" t="e">
        <f t="shared" si="6"/>
        <v>#N/A</v>
      </c>
      <c r="G122" s="31"/>
      <c r="H122" s="88"/>
      <c r="I122" s="88"/>
      <c r="J122" s="68">
        <v>74100</v>
      </c>
      <c r="K122" s="31"/>
      <c r="L122" s="68"/>
      <c r="M122" s="31"/>
      <c r="N122" s="69"/>
      <c r="O122" s="67" t="s">
        <v>494</v>
      </c>
      <c r="P122" s="31">
        <f t="shared" si="3"/>
        <v>0</v>
      </c>
      <c r="Q122" s="67"/>
    </row>
    <row r="123" spans="1:17" s="29" customFormat="1" x14ac:dyDescent="0.2">
      <c r="A123" s="67">
        <v>1354523</v>
      </c>
      <c r="B123" s="68">
        <v>289800</v>
      </c>
      <c r="C123" s="68">
        <v>289800</v>
      </c>
      <c r="D123" s="30" t="e">
        <f>VLOOKUP(A123,'CARTERA COOSALUD'!$A:$A,1,0)</f>
        <v>#N/A</v>
      </c>
      <c r="E123" s="31" t="e">
        <f>VLOOKUP(A123,'CARTERA COOSALUD'!$A:$G,7,0)</f>
        <v>#N/A</v>
      </c>
      <c r="F123" s="31" t="e">
        <f t="shared" si="6"/>
        <v>#N/A</v>
      </c>
      <c r="G123" s="31"/>
      <c r="H123" s="88"/>
      <c r="I123" s="88"/>
      <c r="J123" s="68">
        <v>289800</v>
      </c>
      <c r="K123" s="31"/>
      <c r="L123" s="68"/>
      <c r="M123" s="31"/>
      <c r="N123" s="69"/>
      <c r="O123" s="67" t="s">
        <v>494</v>
      </c>
      <c r="P123" s="31">
        <f t="shared" si="3"/>
        <v>0</v>
      </c>
      <c r="Q123" s="67"/>
    </row>
    <row r="124" spans="1:17" s="29" customFormat="1" x14ac:dyDescent="0.2">
      <c r="A124" s="67">
        <v>1354708</v>
      </c>
      <c r="B124" s="68">
        <v>61384</v>
      </c>
      <c r="C124" s="68">
        <v>61384</v>
      </c>
      <c r="D124" s="30" t="e">
        <f>VLOOKUP(A124,'CARTERA COOSALUD'!$A:$A,1,0)</f>
        <v>#N/A</v>
      </c>
      <c r="E124" s="31" t="e">
        <f>VLOOKUP(A124,'CARTERA COOSALUD'!$A:$G,7,0)</f>
        <v>#N/A</v>
      </c>
      <c r="F124" s="31" t="e">
        <f t="shared" si="6"/>
        <v>#N/A</v>
      </c>
      <c r="G124" s="31"/>
      <c r="H124" s="88"/>
      <c r="I124" s="88"/>
      <c r="J124" s="68">
        <v>61384</v>
      </c>
      <c r="K124" s="31"/>
      <c r="L124" s="68"/>
      <c r="M124" s="31"/>
      <c r="N124" s="69"/>
      <c r="O124" s="67" t="s">
        <v>494</v>
      </c>
      <c r="P124" s="31">
        <f t="shared" si="3"/>
        <v>0</v>
      </c>
      <c r="Q124" s="67"/>
    </row>
    <row r="125" spans="1:17" s="29" customFormat="1" x14ac:dyDescent="0.2">
      <c r="A125" s="67">
        <v>1355833</v>
      </c>
      <c r="B125" s="68">
        <v>1347272</v>
      </c>
      <c r="C125" s="68">
        <v>1347272</v>
      </c>
      <c r="D125" s="30" t="e">
        <f>VLOOKUP(A125,'CARTERA COOSALUD'!$A:$A,1,0)</f>
        <v>#N/A</v>
      </c>
      <c r="E125" s="31" t="e">
        <f>VLOOKUP(A125,'CARTERA COOSALUD'!$A:$G,7,0)</f>
        <v>#N/A</v>
      </c>
      <c r="F125" s="31" t="e">
        <f t="shared" si="6"/>
        <v>#N/A</v>
      </c>
      <c r="G125" s="31"/>
      <c r="H125" s="88"/>
      <c r="I125" s="88"/>
      <c r="J125" s="68">
        <v>1347272</v>
      </c>
      <c r="K125" s="31"/>
      <c r="L125" s="68"/>
      <c r="M125" s="31"/>
      <c r="N125" s="69"/>
      <c r="O125" s="67" t="s">
        <v>494</v>
      </c>
      <c r="P125" s="31">
        <f t="shared" si="3"/>
        <v>0</v>
      </c>
      <c r="Q125" s="67"/>
    </row>
    <row r="126" spans="1:17" s="29" customFormat="1" x14ac:dyDescent="0.2">
      <c r="A126" s="67">
        <v>1355835</v>
      </c>
      <c r="B126" s="68">
        <v>1265240</v>
      </c>
      <c r="C126" s="68">
        <v>1265240</v>
      </c>
      <c r="D126" s="30" t="e">
        <f>VLOOKUP(A126,'CARTERA COOSALUD'!$A:$A,1,0)</f>
        <v>#N/A</v>
      </c>
      <c r="E126" s="31" t="e">
        <f>VLOOKUP(A126,'CARTERA COOSALUD'!$A:$G,7,0)</f>
        <v>#N/A</v>
      </c>
      <c r="F126" s="31" t="e">
        <f t="shared" si="6"/>
        <v>#N/A</v>
      </c>
      <c r="G126" s="31"/>
      <c r="H126" s="88"/>
      <c r="I126" s="88"/>
      <c r="J126" s="68">
        <v>1265240</v>
      </c>
      <c r="K126" s="31"/>
      <c r="L126" s="68"/>
      <c r="M126" s="31"/>
      <c r="N126" s="69"/>
      <c r="O126" s="67" t="s">
        <v>494</v>
      </c>
      <c r="P126" s="31">
        <f t="shared" si="3"/>
        <v>0</v>
      </c>
      <c r="Q126" s="67"/>
    </row>
    <row r="127" spans="1:17" s="8" customFormat="1" x14ac:dyDescent="0.2">
      <c r="A127" s="6" t="s">
        <v>67</v>
      </c>
      <c r="B127" s="7">
        <f>SUM(B2:B126)</f>
        <v>24575988</v>
      </c>
      <c r="C127" s="7">
        <f>SUM(C2:C126)</f>
        <v>23485999</v>
      </c>
      <c r="D127" s="6"/>
      <c r="E127" s="7"/>
      <c r="F127" s="7"/>
      <c r="G127" s="7">
        <f t="shared" ref="G127:M127" si="7">SUM(G2:G126)</f>
        <v>9581181</v>
      </c>
      <c r="H127" s="7">
        <f t="shared" si="7"/>
        <v>0</v>
      </c>
      <c r="I127" s="7">
        <f t="shared" si="7"/>
        <v>0</v>
      </c>
      <c r="J127" s="7">
        <f t="shared" si="7"/>
        <v>6164884</v>
      </c>
      <c r="K127" s="7">
        <f t="shared" si="7"/>
        <v>41400</v>
      </c>
      <c r="L127" s="7">
        <f t="shared" si="7"/>
        <v>0</v>
      </c>
      <c r="M127" s="7">
        <f t="shared" si="7"/>
        <v>7698535</v>
      </c>
      <c r="N127" s="55"/>
      <c r="O127" s="6"/>
      <c r="P127" s="7">
        <f>C127-SUM(G127:M127)</f>
        <v>-1</v>
      </c>
      <c r="Q127" s="6"/>
    </row>
  </sheetData>
  <conditionalFormatting sqref="A1:A1048576">
    <cfRule type="duplicateValues" dxfId="3" priority="1"/>
    <cfRule type="duplicateValues" dxfId="2" priority="2"/>
    <cfRule type="duplicateValues" dxfId="1" priority="3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EB937-0770-4ACB-B88F-EF54F17B6C5F}">
  <sheetPr>
    <tabColor rgb="FF92D050"/>
  </sheetPr>
  <dimension ref="B1:C15"/>
  <sheetViews>
    <sheetView workbookViewId="0">
      <selection activeCell="B2" sqref="B2:C14"/>
    </sheetView>
  </sheetViews>
  <sheetFormatPr baseColWidth="10" defaultRowHeight="15" x14ac:dyDescent="0.25"/>
  <cols>
    <col min="1" max="1" width="8.28515625" customWidth="1"/>
    <col min="2" max="2" width="58.5703125" customWidth="1"/>
    <col min="3" max="3" width="15.28515625" customWidth="1"/>
    <col min="258" max="258" width="40.7109375" customWidth="1"/>
    <col min="259" max="259" width="18.28515625" customWidth="1"/>
    <col min="514" max="514" width="40.7109375" customWidth="1"/>
    <col min="515" max="515" width="18.28515625" customWidth="1"/>
    <col min="770" max="770" width="40.7109375" customWidth="1"/>
    <col min="771" max="771" width="18.28515625" customWidth="1"/>
    <col min="1026" max="1026" width="40.7109375" customWidth="1"/>
    <col min="1027" max="1027" width="18.28515625" customWidth="1"/>
    <col min="1282" max="1282" width="40.7109375" customWidth="1"/>
    <col min="1283" max="1283" width="18.28515625" customWidth="1"/>
    <col min="1538" max="1538" width="40.7109375" customWidth="1"/>
    <col min="1539" max="1539" width="18.28515625" customWidth="1"/>
    <col min="1794" max="1794" width="40.7109375" customWidth="1"/>
    <col min="1795" max="1795" width="18.28515625" customWidth="1"/>
    <col min="2050" max="2050" width="40.7109375" customWidth="1"/>
    <col min="2051" max="2051" width="18.28515625" customWidth="1"/>
    <col min="2306" max="2306" width="40.7109375" customWidth="1"/>
    <col min="2307" max="2307" width="18.28515625" customWidth="1"/>
    <col min="2562" max="2562" width="40.7109375" customWidth="1"/>
    <col min="2563" max="2563" width="18.28515625" customWidth="1"/>
    <col min="2818" max="2818" width="40.7109375" customWidth="1"/>
    <col min="2819" max="2819" width="18.28515625" customWidth="1"/>
    <col min="3074" max="3074" width="40.7109375" customWidth="1"/>
    <col min="3075" max="3075" width="18.28515625" customWidth="1"/>
    <col min="3330" max="3330" width="40.7109375" customWidth="1"/>
    <col min="3331" max="3331" width="18.28515625" customWidth="1"/>
    <col min="3586" max="3586" width="40.7109375" customWidth="1"/>
    <col min="3587" max="3587" width="18.28515625" customWidth="1"/>
    <col min="3842" max="3842" width="40.7109375" customWidth="1"/>
    <col min="3843" max="3843" width="18.28515625" customWidth="1"/>
    <col min="4098" max="4098" width="40.7109375" customWidth="1"/>
    <col min="4099" max="4099" width="18.28515625" customWidth="1"/>
    <col min="4354" max="4354" width="40.7109375" customWidth="1"/>
    <col min="4355" max="4355" width="18.28515625" customWidth="1"/>
    <col min="4610" max="4610" width="40.7109375" customWidth="1"/>
    <col min="4611" max="4611" width="18.28515625" customWidth="1"/>
    <col min="4866" max="4866" width="40.7109375" customWidth="1"/>
    <col min="4867" max="4867" width="18.28515625" customWidth="1"/>
    <col min="5122" max="5122" width="40.7109375" customWidth="1"/>
    <col min="5123" max="5123" width="18.28515625" customWidth="1"/>
    <col min="5378" max="5378" width="40.7109375" customWidth="1"/>
    <col min="5379" max="5379" width="18.28515625" customWidth="1"/>
    <col min="5634" max="5634" width="40.7109375" customWidth="1"/>
    <col min="5635" max="5635" width="18.28515625" customWidth="1"/>
    <col min="5890" max="5890" width="40.7109375" customWidth="1"/>
    <col min="5891" max="5891" width="18.28515625" customWidth="1"/>
    <col min="6146" max="6146" width="40.7109375" customWidth="1"/>
    <col min="6147" max="6147" width="18.28515625" customWidth="1"/>
    <col min="6402" max="6402" width="40.7109375" customWidth="1"/>
    <col min="6403" max="6403" width="18.28515625" customWidth="1"/>
    <col min="6658" max="6658" width="40.7109375" customWidth="1"/>
    <col min="6659" max="6659" width="18.28515625" customWidth="1"/>
    <col min="6914" max="6914" width="40.7109375" customWidth="1"/>
    <col min="6915" max="6915" width="18.28515625" customWidth="1"/>
    <col min="7170" max="7170" width="40.7109375" customWidth="1"/>
    <col min="7171" max="7171" width="18.28515625" customWidth="1"/>
    <col min="7426" max="7426" width="40.7109375" customWidth="1"/>
    <col min="7427" max="7427" width="18.28515625" customWidth="1"/>
    <col min="7682" max="7682" width="40.7109375" customWidth="1"/>
    <col min="7683" max="7683" width="18.28515625" customWidth="1"/>
    <col min="7938" max="7938" width="40.7109375" customWidth="1"/>
    <col min="7939" max="7939" width="18.28515625" customWidth="1"/>
    <col min="8194" max="8194" width="40.7109375" customWidth="1"/>
    <col min="8195" max="8195" width="18.28515625" customWidth="1"/>
    <col min="8450" max="8450" width="40.7109375" customWidth="1"/>
    <col min="8451" max="8451" width="18.28515625" customWidth="1"/>
    <col min="8706" max="8706" width="40.7109375" customWidth="1"/>
    <col min="8707" max="8707" width="18.28515625" customWidth="1"/>
    <col min="8962" max="8962" width="40.7109375" customWidth="1"/>
    <col min="8963" max="8963" width="18.28515625" customWidth="1"/>
    <col min="9218" max="9218" width="40.7109375" customWidth="1"/>
    <col min="9219" max="9219" width="18.28515625" customWidth="1"/>
    <col min="9474" max="9474" width="40.7109375" customWidth="1"/>
    <col min="9475" max="9475" width="18.28515625" customWidth="1"/>
    <col min="9730" max="9730" width="40.7109375" customWidth="1"/>
    <col min="9731" max="9731" width="18.28515625" customWidth="1"/>
    <col min="9986" max="9986" width="40.7109375" customWidth="1"/>
    <col min="9987" max="9987" width="18.28515625" customWidth="1"/>
    <col min="10242" max="10242" width="40.7109375" customWidth="1"/>
    <col min="10243" max="10243" width="18.28515625" customWidth="1"/>
    <col min="10498" max="10498" width="40.7109375" customWidth="1"/>
    <col min="10499" max="10499" width="18.28515625" customWidth="1"/>
    <col min="10754" max="10754" width="40.7109375" customWidth="1"/>
    <col min="10755" max="10755" width="18.28515625" customWidth="1"/>
    <col min="11010" max="11010" width="40.7109375" customWidth="1"/>
    <col min="11011" max="11011" width="18.28515625" customWidth="1"/>
    <col min="11266" max="11266" width="40.7109375" customWidth="1"/>
    <col min="11267" max="11267" width="18.28515625" customWidth="1"/>
    <col min="11522" max="11522" width="40.7109375" customWidth="1"/>
    <col min="11523" max="11523" width="18.28515625" customWidth="1"/>
    <col min="11778" max="11778" width="40.7109375" customWidth="1"/>
    <col min="11779" max="11779" width="18.28515625" customWidth="1"/>
    <col min="12034" max="12034" width="40.7109375" customWidth="1"/>
    <col min="12035" max="12035" width="18.28515625" customWidth="1"/>
    <col min="12290" max="12290" width="40.7109375" customWidth="1"/>
    <col min="12291" max="12291" width="18.28515625" customWidth="1"/>
    <col min="12546" max="12546" width="40.7109375" customWidth="1"/>
    <col min="12547" max="12547" width="18.28515625" customWidth="1"/>
    <col min="12802" max="12802" width="40.7109375" customWidth="1"/>
    <col min="12803" max="12803" width="18.28515625" customWidth="1"/>
    <col min="13058" max="13058" width="40.7109375" customWidth="1"/>
    <col min="13059" max="13059" width="18.28515625" customWidth="1"/>
    <col min="13314" max="13314" width="40.7109375" customWidth="1"/>
    <col min="13315" max="13315" width="18.28515625" customWidth="1"/>
    <col min="13570" max="13570" width="40.7109375" customWidth="1"/>
    <col min="13571" max="13571" width="18.28515625" customWidth="1"/>
    <col min="13826" max="13826" width="40.7109375" customWidth="1"/>
    <col min="13827" max="13827" width="18.28515625" customWidth="1"/>
    <col min="14082" max="14082" width="40.7109375" customWidth="1"/>
    <col min="14083" max="14083" width="18.28515625" customWidth="1"/>
    <col min="14338" max="14338" width="40.7109375" customWidth="1"/>
    <col min="14339" max="14339" width="18.28515625" customWidth="1"/>
    <col min="14594" max="14594" width="40.7109375" customWidth="1"/>
    <col min="14595" max="14595" width="18.28515625" customWidth="1"/>
    <col min="14850" max="14850" width="40.7109375" customWidth="1"/>
    <col min="14851" max="14851" width="18.28515625" customWidth="1"/>
    <col min="15106" max="15106" width="40.7109375" customWidth="1"/>
    <col min="15107" max="15107" width="18.28515625" customWidth="1"/>
    <col min="15362" max="15362" width="40.7109375" customWidth="1"/>
    <col min="15363" max="15363" width="18.28515625" customWidth="1"/>
    <col min="15618" max="15618" width="40.7109375" customWidth="1"/>
    <col min="15619" max="15619" width="18.28515625" customWidth="1"/>
    <col min="15874" max="15874" width="40.7109375" customWidth="1"/>
    <col min="15875" max="15875" width="18.28515625" customWidth="1"/>
    <col min="16130" max="16130" width="40.7109375" customWidth="1"/>
    <col min="16131" max="16131" width="18.28515625" customWidth="1"/>
  </cols>
  <sheetData>
    <row r="1" spans="2:3" x14ac:dyDescent="0.25">
      <c r="B1" s="87">
        <v>891800906</v>
      </c>
      <c r="C1" s="87"/>
    </row>
    <row r="2" spans="2:3" ht="28.5" customHeight="1" x14ac:dyDescent="0.25">
      <c r="B2" s="70" t="s">
        <v>77</v>
      </c>
      <c r="C2" s="70"/>
    </row>
    <row r="3" spans="2:3" ht="6" customHeight="1" x14ac:dyDescent="0.25">
      <c r="B3" s="71"/>
      <c r="C3" s="72"/>
    </row>
    <row r="4" spans="2:3" ht="15.75" x14ac:dyDescent="0.25">
      <c r="B4" s="9" t="s">
        <v>78</v>
      </c>
      <c r="C4" s="10">
        <f>'VERIFICACIÓN DE CARTERA 731'!C127</f>
        <v>23485999</v>
      </c>
    </row>
    <row r="5" spans="2:3" ht="10.5" customHeight="1" x14ac:dyDescent="0.25">
      <c r="B5" s="9"/>
      <c r="C5" s="10"/>
    </row>
    <row r="6" spans="2:3" ht="15.75" x14ac:dyDescent="0.25">
      <c r="B6" s="11" t="s">
        <v>12</v>
      </c>
      <c r="C6" s="10">
        <f>'VERIFICACIÓN DE CARTERA 731'!G127</f>
        <v>9581181</v>
      </c>
    </row>
    <row r="7" spans="2:3" ht="15.75" x14ac:dyDescent="0.25">
      <c r="B7" s="11" t="s">
        <v>13</v>
      </c>
      <c r="C7" s="10">
        <f>'VERIFICACIÓN DE CARTERA 731'!H127</f>
        <v>0</v>
      </c>
    </row>
    <row r="8" spans="2:3" ht="15.75" x14ac:dyDescent="0.25">
      <c r="B8" s="11" t="s">
        <v>14</v>
      </c>
      <c r="C8" s="10">
        <f>'VERIFICACIÓN DE CARTERA 731'!I127</f>
        <v>0</v>
      </c>
    </row>
    <row r="9" spans="2:3" ht="15.75" x14ac:dyDescent="0.25">
      <c r="B9" s="11" t="s">
        <v>497</v>
      </c>
      <c r="C9" s="10">
        <f>'VERIFICACIÓN DE CARTERA 731'!J127</f>
        <v>6164884</v>
      </c>
    </row>
    <row r="10" spans="2:3" ht="15.75" x14ac:dyDescent="0.25">
      <c r="B10" s="11" t="s">
        <v>15</v>
      </c>
      <c r="C10" s="10">
        <f>'VERIFICACIÓN DE CARTERA 731'!K127</f>
        <v>41400</v>
      </c>
    </row>
    <row r="11" spans="2:3" ht="15.75" x14ac:dyDescent="0.25">
      <c r="B11" s="11" t="s">
        <v>16</v>
      </c>
      <c r="C11" s="10">
        <f>'VERIFICACIÓN DE CARTERA 731'!L127</f>
        <v>0</v>
      </c>
    </row>
    <row r="12" spans="2:3" ht="15.75" x14ac:dyDescent="0.25">
      <c r="B12" s="11" t="s">
        <v>17</v>
      </c>
      <c r="C12" s="10">
        <f>'VERIFICACIÓN DE CARTERA 731'!M127</f>
        <v>7698535</v>
      </c>
    </row>
    <row r="13" spans="2:3" ht="15.75" x14ac:dyDescent="0.25">
      <c r="B13" s="11" t="s">
        <v>18</v>
      </c>
      <c r="C13" s="10">
        <v>0</v>
      </c>
    </row>
    <row r="14" spans="2:3" ht="15.75" x14ac:dyDescent="0.25">
      <c r="B14" s="11" t="s">
        <v>65</v>
      </c>
      <c r="C14" s="12">
        <f>'VERIFICACIÓN DE CARTERA 731'!P127</f>
        <v>-1</v>
      </c>
    </row>
    <row r="15" spans="2:3" x14ac:dyDescent="0.25">
      <c r="C15" s="22">
        <f>C4-SUM(C6:C14)</f>
        <v>0</v>
      </c>
    </row>
  </sheetData>
  <mergeCells count="3">
    <mergeCell ref="B2:C2"/>
    <mergeCell ref="B3:C3"/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E08C8-B9D7-4CEB-B4AA-C08332B21386}">
  <sheetPr>
    <tabColor rgb="FF92D050"/>
  </sheetPr>
  <dimension ref="B3:E14"/>
  <sheetViews>
    <sheetView workbookViewId="0">
      <selection activeCell="B3" sqref="B3:C14"/>
    </sheetView>
  </sheetViews>
  <sheetFormatPr baseColWidth="10" defaultRowHeight="15" x14ac:dyDescent="0.25"/>
  <cols>
    <col min="2" max="2" width="21.140625" style="25" customWidth="1"/>
    <col min="3" max="3" width="20" style="26" customWidth="1"/>
    <col min="258" max="258" width="17" customWidth="1"/>
    <col min="259" max="259" width="20" customWidth="1"/>
    <col min="514" max="514" width="17" customWidth="1"/>
    <col min="515" max="515" width="20" customWidth="1"/>
    <col min="770" max="770" width="17" customWidth="1"/>
    <col min="771" max="771" width="20" customWidth="1"/>
    <col min="1026" max="1026" width="17" customWidth="1"/>
    <col min="1027" max="1027" width="20" customWidth="1"/>
    <col min="1282" max="1282" width="17" customWidth="1"/>
    <col min="1283" max="1283" width="20" customWidth="1"/>
    <col min="1538" max="1538" width="17" customWidth="1"/>
    <col min="1539" max="1539" width="20" customWidth="1"/>
    <col min="1794" max="1794" width="17" customWidth="1"/>
    <col min="1795" max="1795" width="20" customWidth="1"/>
    <col min="2050" max="2050" width="17" customWidth="1"/>
    <col min="2051" max="2051" width="20" customWidth="1"/>
    <col min="2306" max="2306" width="17" customWidth="1"/>
    <col min="2307" max="2307" width="20" customWidth="1"/>
    <col min="2562" max="2562" width="17" customWidth="1"/>
    <col min="2563" max="2563" width="20" customWidth="1"/>
    <col min="2818" max="2818" width="17" customWidth="1"/>
    <col min="2819" max="2819" width="20" customWidth="1"/>
    <col min="3074" max="3074" width="17" customWidth="1"/>
    <col min="3075" max="3075" width="20" customWidth="1"/>
    <col min="3330" max="3330" width="17" customWidth="1"/>
    <col min="3331" max="3331" width="20" customWidth="1"/>
    <col min="3586" max="3586" width="17" customWidth="1"/>
    <col min="3587" max="3587" width="20" customWidth="1"/>
    <col min="3842" max="3842" width="17" customWidth="1"/>
    <col min="3843" max="3843" width="20" customWidth="1"/>
    <col min="4098" max="4098" width="17" customWidth="1"/>
    <col min="4099" max="4099" width="20" customWidth="1"/>
    <col min="4354" max="4354" width="17" customWidth="1"/>
    <col min="4355" max="4355" width="20" customWidth="1"/>
    <col min="4610" max="4610" width="17" customWidth="1"/>
    <col min="4611" max="4611" width="20" customWidth="1"/>
    <col min="4866" max="4866" width="17" customWidth="1"/>
    <col min="4867" max="4867" width="20" customWidth="1"/>
    <col min="5122" max="5122" width="17" customWidth="1"/>
    <col min="5123" max="5123" width="20" customWidth="1"/>
    <col min="5378" max="5378" width="17" customWidth="1"/>
    <col min="5379" max="5379" width="20" customWidth="1"/>
    <col min="5634" max="5634" width="17" customWidth="1"/>
    <col min="5635" max="5635" width="20" customWidth="1"/>
    <col min="5890" max="5890" width="17" customWidth="1"/>
    <col min="5891" max="5891" width="20" customWidth="1"/>
    <col min="6146" max="6146" width="17" customWidth="1"/>
    <col min="6147" max="6147" width="20" customWidth="1"/>
    <col min="6402" max="6402" width="17" customWidth="1"/>
    <col min="6403" max="6403" width="20" customWidth="1"/>
    <col min="6658" max="6658" width="17" customWidth="1"/>
    <col min="6659" max="6659" width="20" customWidth="1"/>
    <col min="6914" max="6914" width="17" customWidth="1"/>
    <col min="6915" max="6915" width="20" customWidth="1"/>
    <col min="7170" max="7170" width="17" customWidth="1"/>
    <col min="7171" max="7171" width="20" customWidth="1"/>
    <col min="7426" max="7426" width="17" customWidth="1"/>
    <col min="7427" max="7427" width="20" customWidth="1"/>
    <col min="7682" max="7682" width="17" customWidth="1"/>
    <col min="7683" max="7683" width="20" customWidth="1"/>
    <col min="7938" max="7938" width="17" customWidth="1"/>
    <col min="7939" max="7939" width="20" customWidth="1"/>
    <col min="8194" max="8194" width="17" customWidth="1"/>
    <col min="8195" max="8195" width="20" customWidth="1"/>
    <col min="8450" max="8450" width="17" customWidth="1"/>
    <col min="8451" max="8451" width="20" customWidth="1"/>
    <col min="8706" max="8706" width="17" customWidth="1"/>
    <col min="8707" max="8707" width="20" customWidth="1"/>
    <col min="8962" max="8962" width="17" customWidth="1"/>
    <col min="8963" max="8963" width="20" customWidth="1"/>
    <col min="9218" max="9218" width="17" customWidth="1"/>
    <col min="9219" max="9219" width="20" customWidth="1"/>
    <col min="9474" max="9474" width="17" customWidth="1"/>
    <col min="9475" max="9475" width="20" customWidth="1"/>
    <col min="9730" max="9730" width="17" customWidth="1"/>
    <col min="9731" max="9731" width="20" customWidth="1"/>
    <col min="9986" max="9986" width="17" customWidth="1"/>
    <col min="9987" max="9987" width="20" customWidth="1"/>
    <col min="10242" max="10242" width="17" customWidth="1"/>
    <col min="10243" max="10243" width="20" customWidth="1"/>
    <col min="10498" max="10498" width="17" customWidth="1"/>
    <col min="10499" max="10499" width="20" customWidth="1"/>
    <col min="10754" max="10754" width="17" customWidth="1"/>
    <col min="10755" max="10755" width="20" customWidth="1"/>
    <col min="11010" max="11010" width="17" customWidth="1"/>
    <col min="11011" max="11011" width="20" customWidth="1"/>
    <col min="11266" max="11266" width="17" customWidth="1"/>
    <col min="11267" max="11267" width="20" customWidth="1"/>
    <col min="11522" max="11522" width="17" customWidth="1"/>
    <col min="11523" max="11523" width="20" customWidth="1"/>
    <col min="11778" max="11778" width="17" customWidth="1"/>
    <col min="11779" max="11779" width="20" customWidth="1"/>
    <col min="12034" max="12034" width="17" customWidth="1"/>
    <col min="12035" max="12035" width="20" customWidth="1"/>
    <col min="12290" max="12290" width="17" customWidth="1"/>
    <col min="12291" max="12291" width="20" customWidth="1"/>
    <col min="12546" max="12546" width="17" customWidth="1"/>
    <col min="12547" max="12547" width="20" customWidth="1"/>
    <col min="12802" max="12802" width="17" customWidth="1"/>
    <col min="12803" max="12803" width="20" customWidth="1"/>
    <col min="13058" max="13058" width="17" customWidth="1"/>
    <col min="13059" max="13059" width="20" customWidth="1"/>
    <col min="13314" max="13314" width="17" customWidth="1"/>
    <col min="13315" max="13315" width="20" customWidth="1"/>
    <col min="13570" max="13570" width="17" customWidth="1"/>
    <col min="13571" max="13571" width="20" customWidth="1"/>
    <col min="13826" max="13826" width="17" customWidth="1"/>
    <col min="13827" max="13827" width="20" customWidth="1"/>
    <col min="14082" max="14082" width="17" customWidth="1"/>
    <col min="14083" max="14083" width="20" customWidth="1"/>
    <col min="14338" max="14338" width="17" customWidth="1"/>
    <col min="14339" max="14339" width="20" customWidth="1"/>
    <col min="14594" max="14594" width="17" customWidth="1"/>
    <col min="14595" max="14595" width="20" customWidth="1"/>
    <col min="14850" max="14850" width="17" customWidth="1"/>
    <col min="14851" max="14851" width="20" customWidth="1"/>
    <col min="15106" max="15106" width="17" customWidth="1"/>
    <col min="15107" max="15107" width="20" customWidth="1"/>
    <col min="15362" max="15362" width="17" customWidth="1"/>
    <col min="15363" max="15363" width="20" customWidth="1"/>
    <col min="15618" max="15618" width="17" customWidth="1"/>
    <col min="15619" max="15619" width="20" customWidth="1"/>
    <col min="15874" max="15874" width="17" customWidth="1"/>
    <col min="15875" max="15875" width="20" customWidth="1"/>
    <col min="16130" max="16130" width="17" customWidth="1"/>
    <col min="16131" max="16131" width="20" customWidth="1"/>
  </cols>
  <sheetData>
    <row r="3" spans="2:5" ht="42.75" customHeight="1" x14ac:dyDescent="0.25">
      <c r="B3" s="73" t="s">
        <v>76</v>
      </c>
      <c r="C3" s="73"/>
    </row>
    <row r="4" spans="2:5" x14ac:dyDescent="0.25">
      <c r="B4" s="57" t="s">
        <v>11</v>
      </c>
      <c r="C4" s="58" t="s">
        <v>71</v>
      </c>
    </row>
    <row r="5" spans="2:5" x14ac:dyDescent="0.25">
      <c r="B5" s="59" t="s">
        <v>533</v>
      </c>
      <c r="C5" s="60">
        <v>251100</v>
      </c>
    </row>
    <row r="6" spans="2:5" x14ac:dyDescent="0.25">
      <c r="B6" s="59" t="s">
        <v>285</v>
      </c>
      <c r="C6" s="60">
        <v>5224839</v>
      </c>
    </row>
    <row r="7" spans="2:5" x14ac:dyDescent="0.25">
      <c r="B7" s="59" t="s">
        <v>237</v>
      </c>
      <c r="C7" s="60">
        <v>175084</v>
      </c>
    </row>
    <row r="8" spans="2:5" x14ac:dyDescent="0.25">
      <c r="B8" s="59" t="s">
        <v>525</v>
      </c>
      <c r="C8" s="60">
        <v>536860</v>
      </c>
    </row>
    <row r="9" spans="2:5" x14ac:dyDescent="0.25">
      <c r="B9" s="59" t="s">
        <v>369</v>
      </c>
      <c r="C9" s="60">
        <v>445461</v>
      </c>
    </row>
    <row r="10" spans="2:5" x14ac:dyDescent="0.25">
      <c r="B10" s="59" t="s">
        <v>238</v>
      </c>
      <c r="C10" s="60">
        <v>55700</v>
      </c>
    </row>
    <row r="11" spans="2:5" x14ac:dyDescent="0.25">
      <c r="B11" s="59" t="s">
        <v>75</v>
      </c>
      <c r="C11" s="60">
        <v>1100159</v>
      </c>
      <c r="E11" s="24"/>
    </row>
    <row r="12" spans="2:5" x14ac:dyDescent="0.25">
      <c r="B12" s="59" t="s">
        <v>70</v>
      </c>
      <c r="C12" s="60">
        <v>1430478</v>
      </c>
      <c r="E12" s="24"/>
    </row>
    <row r="13" spans="2:5" x14ac:dyDescent="0.25">
      <c r="B13" s="59" t="s">
        <v>239</v>
      </c>
      <c r="C13" s="60">
        <v>361500</v>
      </c>
      <c r="E13" s="24"/>
    </row>
    <row r="14" spans="2:5" x14ac:dyDescent="0.25">
      <c r="B14" s="59" t="s">
        <v>72</v>
      </c>
      <c r="C14" s="60">
        <f>SUM(C5:C13)</f>
        <v>9581181</v>
      </c>
    </row>
  </sheetData>
  <mergeCells count="1">
    <mergeCell ref="B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4AA09-C8E5-48BF-B8AC-77737897BD84}">
  <dimension ref="A1:N64"/>
  <sheetViews>
    <sheetView topLeftCell="A43" workbookViewId="0">
      <selection activeCell="G65" sqref="G65"/>
    </sheetView>
  </sheetViews>
  <sheetFormatPr baseColWidth="10" defaultRowHeight="15" x14ac:dyDescent="0.25"/>
  <sheetData>
    <row r="1" spans="1:14" s="45" customFormat="1" ht="12.75" x14ac:dyDescent="0.2">
      <c r="A1" s="44" t="s">
        <v>19</v>
      </c>
      <c r="B1" s="44" t="s">
        <v>20</v>
      </c>
      <c r="C1" s="44" t="s">
        <v>21</v>
      </c>
      <c r="D1" s="44" t="s">
        <v>22</v>
      </c>
      <c r="E1" s="44" t="s">
        <v>23</v>
      </c>
      <c r="F1" s="44" t="s">
        <v>24</v>
      </c>
      <c r="G1" s="44" t="s">
        <v>25</v>
      </c>
      <c r="H1" s="44" t="s">
        <v>26</v>
      </c>
      <c r="I1" s="44" t="s">
        <v>27</v>
      </c>
      <c r="J1" s="44" t="s">
        <v>28</v>
      </c>
      <c r="K1" s="44" t="s">
        <v>19</v>
      </c>
      <c r="L1" s="44" t="s">
        <v>29</v>
      </c>
      <c r="M1" s="44" t="s">
        <v>30</v>
      </c>
      <c r="N1" s="44" t="s">
        <v>236</v>
      </c>
    </row>
    <row r="2" spans="1:14" s="45" customFormat="1" ht="12.75" x14ac:dyDescent="0.2">
      <c r="A2" s="45">
        <v>1310802</v>
      </c>
      <c r="B2" s="45" t="s">
        <v>420</v>
      </c>
      <c r="C2" s="45" t="s">
        <v>421</v>
      </c>
      <c r="D2" s="45" t="s">
        <v>31</v>
      </c>
      <c r="E2" s="46">
        <v>43738</v>
      </c>
      <c r="G2" s="47">
        <v>115500</v>
      </c>
      <c r="H2" s="45" t="s">
        <v>32</v>
      </c>
      <c r="J2" s="45" t="s">
        <v>422</v>
      </c>
      <c r="K2" s="45" t="s">
        <v>423</v>
      </c>
      <c r="L2" s="45" t="s">
        <v>503</v>
      </c>
      <c r="M2" s="45" t="s">
        <v>74</v>
      </c>
      <c r="N2" s="45" t="s">
        <v>70</v>
      </c>
    </row>
    <row r="3" spans="1:14" s="45" customFormat="1" ht="12.75" x14ac:dyDescent="0.2">
      <c r="A3" s="45">
        <v>1308833</v>
      </c>
      <c r="B3" s="45" t="s">
        <v>433</v>
      </c>
      <c r="C3" s="45" t="s">
        <v>434</v>
      </c>
      <c r="D3" s="45" t="s">
        <v>31</v>
      </c>
      <c r="E3" s="46">
        <v>43729</v>
      </c>
      <c r="G3" s="47">
        <v>56900</v>
      </c>
      <c r="H3" s="45" t="s">
        <v>32</v>
      </c>
      <c r="J3" s="45" t="s">
        <v>109</v>
      </c>
      <c r="K3" s="45" t="s">
        <v>435</v>
      </c>
      <c r="L3" s="45" t="s">
        <v>140</v>
      </c>
      <c r="M3" s="45" t="s">
        <v>74</v>
      </c>
      <c r="N3" s="45" t="s">
        <v>237</v>
      </c>
    </row>
    <row r="4" spans="1:14" s="45" customFormat="1" ht="12.75" x14ac:dyDescent="0.2">
      <c r="A4" s="45">
        <v>1310570</v>
      </c>
      <c r="B4" s="45" t="s">
        <v>433</v>
      </c>
      <c r="C4" s="45" t="s">
        <v>436</v>
      </c>
      <c r="D4" s="45" t="s">
        <v>31</v>
      </c>
      <c r="E4" s="46">
        <v>43736</v>
      </c>
      <c r="G4" s="47">
        <v>419855</v>
      </c>
      <c r="H4" s="45" t="s">
        <v>32</v>
      </c>
      <c r="J4" s="45" t="s">
        <v>437</v>
      </c>
      <c r="K4" s="45" t="s">
        <v>438</v>
      </c>
      <c r="L4" s="45" t="s">
        <v>139</v>
      </c>
      <c r="M4" s="45" t="s">
        <v>66</v>
      </c>
      <c r="N4" s="45" t="s">
        <v>285</v>
      </c>
    </row>
    <row r="5" spans="1:14" s="45" customFormat="1" ht="12.75" x14ac:dyDescent="0.2">
      <c r="A5" s="45">
        <v>1309981</v>
      </c>
      <c r="B5" s="45" t="s">
        <v>433</v>
      </c>
      <c r="C5" s="45" t="s">
        <v>439</v>
      </c>
      <c r="D5" s="45" t="s">
        <v>31</v>
      </c>
      <c r="E5" s="46">
        <v>43735</v>
      </c>
      <c r="G5" s="47">
        <v>55700</v>
      </c>
      <c r="H5" s="45" t="s">
        <v>32</v>
      </c>
      <c r="J5" s="45" t="s">
        <v>440</v>
      </c>
      <c r="K5" s="45" t="s">
        <v>441</v>
      </c>
      <c r="L5" s="45" t="s">
        <v>134</v>
      </c>
      <c r="M5" s="45" t="s">
        <v>74</v>
      </c>
      <c r="N5" s="45" t="s">
        <v>238</v>
      </c>
    </row>
    <row r="6" spans="1:14" s="45" customFormat="1" ht="12.75" x14ac:dyDescent="0.2">
      <c r="A6" s="45">
        <v>1322230</v>
      </c>
      <c r="B6" s="45" t="s">
        <v>442</v>
      </c>
      <c r="C6" s="45" t="s">
        <v>443</v>
      </c>
      <c r="D6" s="45" t="s">
        <v>31</v>
      </c>
      <c r="E6" s="46">
        <v>43782</v>
      </c>
      <c r="G6" s="47">
        <v>22600</v>
      </c>
      <c r="H6" s="45" t="s">
        <v>32</v>
      </c>
      <c r="J6" s="45" t="s">
        <v>444</v>
      </c>
      <c r="K6" s="45" t="s">
        <v>445</v>
      </c>
      <c r="L6" s="45" t="s">
        <v>152</v>
      </c>
      <c r="M6" s="45" t="s">
        <v>66</v>
      </c>
      <c r="N6" s="45" t="s">
        <v>285</v>
      </c>
    </row>
    <row r="7" spans="1:14" s="45" customFormat="1" ht="12.75" x14ac:dyDescent="0.2">
      <c r="A7" s="45">
        <v>1325291</v>
      </c>
      <c r="B7" s="45" t="s">
        <v>442</v>
      </c>
      <c r="C7" s="45" t="s">
        <v>446</v>
      </c>
      <c r="D7" s="45" t="s">
        <v>31</v>
      </c>
      <c r="E7" s="46">
        <v>43792</v>
      </c>
      <c r="G7" s="47">
        <v>405700</v>
      </c>
      <c r="H7" s="45" t="s">
        <v>32</v>
      </c>
      <c r="J7" s="45" t="s">
        <v>444</v>
      </c>
      <c r="K7" s="45" t="s">
        <v>447</v>
      </c>
      <c r="L7" s="45" t="s">
        <v>152</v>
      </c>
      <c r="M7" s="45" t="s">
        <v>66</v>
      </c>
      <c r="N7" s="45" t="s">
        <v>285</v>
      </c>
    </row>
    <row r="8" spans="1:14" s="45" customFormat="1" ht="12.75" x14ac:dyDescent="0.2">
      <c r="A8" s="45">
        <v>1321613</v>
      </c>
      <c r="B8" s="45" t="s">
        <v>406</v>
      </c>
      <c r="C8" s="45" t="s">
        <v>448</v>
      </c>
      <c r="D8" s="45" t="s">
        <v>31</v>
      </c>
      <c r="E8" s="46">
        <v>43779</v>
      </c>
      <c r="G8" s="47">
        <v>110009</v>
      </c>
      <c r="H8" s="45" t="s">
        <v>32</v>
      </c>
      <c r="J8" s="45" t="s">
        <v>504</v>
      </c>
      <c r="K8" s="45" t="s">
        <v>450</v>
      </c>
      <c r="L8" s="45" t="s">
        <v>141</v>
      </c>
      <c r="M8" s="45" t="s">
        <v>74</v>
      </c>
      <c r="N8" s="45" t="s">
        <v>75</v>
      </c>
    </row>
    <row r="9" spans="1:14" s="45" customFormat="1" ht="12.75" x14ac:dyDescent="0.2">
      <c r="A9" s="45">
        <v>1323504</v>
      </c>
      <c r="B9" s="45" t="s">
        <v>406</v>
      </c>
      <c r="C9" s="45" t="s">
        <v>451</v>
      </c>
      <c r="D9" s="45" t="s">
        <v>31</v>
      </c>
      <c r="E9" s="46">
        <v>43786</v>
      </c>
      <c r="G9" s="47">
        <v>302300</v>
      </c>
      <c r="H9" s="45" t="s">
        <v>32</v>
      </c>
      <c r="J9" s="45" t="s">
        <v>452</v>
      </c>
      <c r="K9" s="45" t="s">
        <v>453</v>
      </c>
      <c r="L9" s="45" t="s">
        <v>464</v>
      </c>
      <c r="M9" s="45" t="s">
        <v>74</v>
      </c>
      <c r="N9" s="45" t="s">
        <v>239</v>
      </c>
    </row>
    <row r="10" spans="1:14" s="45" customFormat="1" ht="12.75" x14ac:dyDescent="0.2">
      <c r="A10" s="45">
        <v>1327633</v>
      </c>
      <c r="B10" s="45" t="s">
        <v>505</v>
      </c>
      <c r="C10" s="45" t="s">
        <v>506</v>
      </c>
      <c r="D10" s="45" t="s">
        <v>31</v>
      </c>
      <c r="E10" s="46">
        <v>43803</v>
      </c>
      <c r="G10" s="47">
        <v>33100</v>
      </c>
      <c r="H10" s="45" t="s">
        <v>32</v>
      </c>
      <c r="J10" s="45" t="s">
        <v>507</v>
      </c>
      <c r="K10" s="45" t="s">
        <v>508</v>
      </c>
      <c r="L10" s="45" t="s">
        <v>509</v>
      </c>
      <c r="M10" s="45" t="s">
        <v>74</v>
      </c>
      <c r="N10" s="45" t="s">
        <v>369</v>
      </c>
    </row>
    <row r="11" spans="1:14" s="45" customFormat="1" ht="12.75" x14ac:dyDescent="0.2">
      <c r="A11" s="45">
        <v>1329807</v>
      </c>
      <c r="B11" s="45" t="s">
        <v>505</v>
      </c>
      <c r="C11" s="45" t="s">
        <v>510</v>
      </c>
      <c r="D11" s="45" t="s">
        <v>31</v>
      </c>
      <c r="E11" s="46">
        <v>43811</v>
      </c>
      <c r="G11" s="47">
        <v>57020</v>
      </c>
      <c r="H11" s="45" t="s">
        <v>32</v>
      </c>
      <c r="J11" s="45" t="s">
        <v>507</v>
      </c>
      <c r="K11" s="45" t="s">
        <v>511</v>
      </c>
      <c r="L11" s="45" t="s">
        <v>509</v>
      </c>
      <c r="M11" s="45" t="s">
        <v>74</v>
      </c>
      <c r="N11" s="45" t="s">
        <v>369</v>
      </c>
    </row>
    <row r="12" spans="1:14" s="45" customFormat="1" ht="12.75" x14ac:dyDescent="0.2">
      <c r="A12" s="45">
        <v>1331694</v>
      </c>
      <c r="B12" s="45" t="s">
        <v>512</v>
      </c>
      <c r="C12" s="45" t="s">
        <v>513</v>
      </c>
      <c r="D12" s="45" t="s">
        <v>73</v>
      </c>
      <c r="E12" s="46">
        <v>43896</v>
      </c>
      <c r="G12" s="47">
        <v>96739</v>
      </c>
      <c r="H12" s="45" t="s">
        <v>32</v>
      </c>
      <c r="J12" s="45" t="s">
        <v>514</v>
      </c>
      <c r="K12" s="45" t="s">
        <v>515</v>
      </c>
      <c r="L12" s="45" t="s">
        <v>509</v>
      </c>
      <c r="M12" s="45" t="s">
        <v>191</v>
      </c>
      <c r="N12" s="45" t="s">
        <v>369</v>
      </c>
    </row>
    <row r="13" spans="1:14" s="45" customFormat="1" ht="12.75" x14ac:dyDescent="0.2">
      <c r="A13" s="45">
        <v>1334394</v>
      </c>
      <c r="B13" s="45" t="s">
        <v>516</v>
      </c>
      <c r="C13" s="45" t="s">
        <v>517</v>
      </c>
      <c r="D13" s="45" t="s">
        <v>73</v>
      </c>
      <c r="E13" s="46">
        <v>43973</v>
      </c>
      <c r="G13" s="47">
        <v>7516</v>
      </c>
      <c r="H13" s="45" t="s">
        <v>32</v>
      </c>
      <c r="J13" s="45" t="s">
        <v>518</v>
      </c>
      <c r="K13" s="45" t="s">
        <v>519</v>
      </c>
      <c r="L13" s="45" t="s">
        <v>509</v>
      </c>
      <c r="M13" s="45" t="s">
        <v>74</v>
      </c>
      <c r="N13" s="45" t="s">
        <v>369</v>
      </c>
    </row>
    <row r="14" spans="1:14" s="45" customFormat="1" ht="12.75" x14ac:dyDescent="0.2">
      <c r="A14" s="45">
        <v>1337130</v>
      </c>
      <c r="B14" s="45" t="s">
        <v>520</v>
      </c>
      <c r="C14" s="45" t="s">
        <v>521</v>
      </c>
      <c r="D14" s="45" t="s">
        <v>73</v>
      </c>
      <c r="E14" s="46">
        <v>43896</v>
      </c>
      <c r="G14" s="47">
        <v>536860</v>
      </c>
      <c r="H14" s="45" t="s">
        <v>32</v>
      </c>
      <c r="J14" s="45" t="s">
        <v>522</v>
      </c>
      <c r="K14" s="45" t="s">
        <v>523</v>
      </c>
      <c r="L14" s="45" t="s">
        <v>524</v>
      </c>
      <c r="M14" s="45" t="s">
        <v>74</v>
      </c>
      <c r="N14" s="45" t="s">
        <v>525</v>
      </c>
    </row>
    <row r="15" spans="1:14" s="45" customFormat="1" ht="12.75" x14ac:dyDescent="0.2">
      <c r="A15" s="45">
        <v>1336715</v>
      </c>
      <c r="B15" s="45" t="s">
        <v>520</v>
      </c>
      <c r="C15" s="45" t="s">
        <v>526</v>
      </c>
      <c r="D15" s="45" t="s">
        <v>31</v>
      </c>
      <c r="E15" s="46">
        <v>43845</v>
      </c>
      <c r="G15" s="47">
        <v>314725</v>
      </c>
      <c r="H15" s="45" t="s">
        <v>32</v>
      </c>
      <c r="J15" s="45" t="s">
        <v>527</v>
      </c>
      <c r="K15" s="45" t="s">
        <v>528</v>
      </c>
      <c r="L15" s="45" t="s">
        <v>509</v>
      </c>
      <c r="M15" s="45" t="s">
        <v>191</v>
      </c>
      <c r="N15" s="45" t="s">
        <v>369</v>
      </c>
    </row>
    <row r="16" spans="1:14" s="45" customFormat="1" ht="12.75" x14ac:dyDescent="0.2">
      <c r="A16" s="45">
        <v>1338702</v>
      </c>
      <c r="B16" s="45" t="s">
        <v>520</v>
      </c>
      <c r="C16" s="45" t="s">
        <v>529</v>
      </c>
      <c r="D16" s="45" t="s">
        <v>31</v>
      </c>
      <c r="E16" s="46">
        <v>43853</v>
      </c>
      <c r="G16" s="47">
        <v>115800</v>
      </c>
      <c r="H16" s="45" t="s">
        <v>32</v>
      </c>
      <c r="J16" s="45" t="s">
        <v>530</v>
      </c>
      <c r="K16" s="45" t="s">
        <v>531</v>
      </c>
      <c r="L16" s="45" t="s">
        <v>532</v>
      </c>
      <c r="M16" s="45" t="s">
        <v>74</v>
      </c>
      <c r="N16" s="45" t="s">
        <v>533</v>
      </c>
    </row>
    <row r="17" spans="1:14" s="45" customFormat="1" ht="12.75" x14ac:dyDescent="0.2">
      <c r="A17" s="45">
        <v>1338921</v>
      </c>
      <c r="B17" s="45" t="s">
        <v>520</v>
      </c>
      <c r="C17" s="45" t="s">
        <v>534</v>
      </c>
      <c r="D17" s="45" t="s">
        <v>31</v>
      </c>
      <c r="E17" s="46">
        <v>43853</v>
      </c>
      <c r="G17" s="47">
        <v>135300</v>
      </c>
      <c r="H17" s="45" t="s">
        <v>32</v>
      </c>
      <c r="J17" s="45" t="s">
        <v>530</v>
      </c>
      <c r="K17" s="45" t="s">
        <v>535</v>
      </c>
      <c r="L17" s="45" t="s">
        <v>532</v>
      </c>
      <c r="M17" s="45" t="s">
        <v>74</v>
      </c>
      <c r="N17" s="45" t="s">
        <v>533</v>
      </c>
    </row>
    <row r="18" spans="1:14" s="45" customFormat="1" ht="12.75" x14ac:dyDescent="0.2">
      <c r="A18" s="45">
        <v>1339090</v>
      </c>
      <c r="B18" s="45" t="s">
        <v>520</v>
      </c>
      <c r="C18" s="45" t="s">
        <v>536</v>
      </c>
      <c r="D18" s="45" t="s">
        <v>31</v>
      </c>
      <c r="E18" s="46">
        <v>43854</v>
      </c>
      <c r="G18" s="47">
        <v>555750</v>
      </c>
      <c r="H18" s="45" t="s">
        <v>32</v>
      </c>
      <c r="J18" s="45" t="s">
        <v>537</v>
      </c>
      <c r="K18" s="45" t="s">
        <v>538</v>
      </c>
      <c r="L18" s="45" t="s">
        <v>539</v>
      </c>
      <c r="M18" s="45" t="s">
        <v>66</v>
      </c>
      <c r="N18" s="45" t="s">
        <v>285</v>
      </c>
    </row>
    <row r="19" spans="1:14" s="45" customFormat="1" ht="12.75" x14ac:dyDescent="0.2">
      <c r="A19" s="45">
        <v>1340668</v>
      </c>
      <c r="B19" s="45" t="s">
        <v>520</v>
      </c>
      <c r="C19" s="45" t="s">
        <v>540</v>
      </c>
      <c r="D19" s="45" t="s">
        <v>31</v>
      </c>
      <c r="E19" s="46">
        <v>43860</v>
      </c>
      <c r="G19" s="47">
        <v>251750</v>
      </c>
      <c r="H19" s="45" t="s">
        <v>32</v>
      </c>
      <c r="J19" s="45" t="s">
        <v>449</v>
      </c>
      <c r="K19" s="45" t="s">
        <v>541</v>
      </c>
      <c r="L19" s="45" t="s">
        <v>542</v>
      </c>
      <c r="M19" s="45" t="s">
        <v>74</v>
      </c>
      <c r="N19" s="45" t="s">
        <v>75</v>
      </c>
    </row>
    <row r="20" spans="1:14" s="45" customFormat="1" ht="12.75" x14ac:dyDescent="0.2">
      <c r="A20" s="45">
        <v>1244464</v>
      </c>
      <c r="B20" s="45" t="s">
        <v>259</v>
      </c>
      <c r="C20" s="45" t="s">
        <v>462</v>
      </c>
      <c r="D20" s="45" t="s">
        <v>73</v>
      </c>
      <c r="E20" s="46">
        <v>43805</v>
      </c>
      <c r="G20" s="47">
        <v>35596</v>
      </c>
      <c r="H20" s="45" t="s">
        <v>32</v>
      </c>
      <c r="J20" s="45" t="s">
        <v>463</v>
      </c>
      <c r="K20" s="45" t="s">
        <v>264</v>
      </c>
      <c r="L20" s="45" t="s">
        <v>198</v>
      </c>
      <c r="M20" s="45" t="s">
        <v>190</v>
      </c>
      <c r="N20" s="45" t="s">
        <v>285</v>
      </c>
    </row>
    <row r="21" spans="1:14" s="45" customFormat="1" ht="12.75" x14ac:dyDescent="0.2">
      <c r="A21" s="45">
        <v>1244627</v>
      </c>
      <c r="B21" s="45" t="s">
        <v>259</v>
      </c>
      <c r="C21" s="45" t="s">
        <v>265</v>
      </c>
      <c r="D21" s="45" t="s">
        <v>31</v>
      </c>
      <c r="E21" s="46">
        <v>43494</v>
      </c>
      <c r="G21" s="47">
        <v>10200</v>
      </c>
      <c r="H21" s="45" t="s">
        <v>32</v>
      </c>
      <c r="J21" s="45" t="s">
        <v>266</v>
      </c>
      <c r="K21" s="45" t="s">
        <v>267</v>
      </c>
      <c r="L21" s="45" t="s">
        <v>145</v>
      </c>
      <c r="M21" s="45" t="s">
        <v>191</v>
      </c>
      <c r="N21" s="45" t="s">
        <v>70</v>
      </c>
    </row>
    <row r="22" spans="1:14" s="45" customFormat="1" ht="12.75" x14ac:dyDescent="0.2">
      <c r="A22" s="45">
        <v>1246360</v>
      </c>
      <c r="B22" s="45" t="s">
        <v>268</v>
      </c>
      <c r="C22" s="45" t="s">
        <v>269</v>
      </c>
      <c r="D22" s="45" t="s">
        <v>31</v>
      </c>
      <c r="E22" s="46">
        <v>43500</v>
      </c>
      <c r="G22" s="47">
        <v>58000</v>
      </c>
      <c r="H22" s="45" t="s">
        <v>32</v>
      </c>
      <c r="J22" s="45" t="s">
        <v>270</v>
      </c>
      <c r="K22" s="45" t="s">
        <v>271</v>
      </c>
      <c r="L22" s="45" t="s">
        <v>140</v>
      </c>
      <c r="M22" s="45" t="s">
        <v>74</v>
      </c>
      <c r="N22" s="45" t="s">
        <v>237</v>
      </c>
    </row>
    <row r="23" spans="1:14" s="45" customFormat="1" ht="12.75" x14ac:dyDescent="0.2">
      <c r="A23" s="45">
        <v>1247158</v>
      </c>
      <c r="B23" s="45" t="s">
        <v>268</v>
      </c>
      <c r="C23" s="45" t="s">
        <v>272</v>
      </c>
      <c r="D23" s="45" t="s">
        <v>31</v>
      </c>
      <c r="E23" s="46">
        <v>43503</v>
      </c>
      <c r="G23" s="47">
        <v>333744</v>
      </c>
      <c r="H23" s="45" t="s">
        <v>32</v>
      </c>
      <c r="J23" s="45" t="s">
        <v>273</v>
      </c>
      <c r="K23" s="45" t="s">
        <v>274</v>
      </c>
      <c r="L23" s="45" t="s">
        <v>218</v>
      </c>
      <c r="M23" s="45" t="s">
        <v>74</v>
      </c>
      <c r="N23" s="45" t="s">
        <v>70</v>
      </c>
    </row>
    <row r="24" spans="1:14" s="45" customFormat="1" ht="12.75" x14ac:dyDescent="0.2">
      <c r="A24" s="45">
        <v>1252418</v>
      </c>
      <c r="B24" s="45" t="s">
        <v>268</v>
      </c>
      <c r="C24" s="45" t="s">
        <v>275</v>
      </c>
      <c r="D24" s="45" t="s">
        <v>31</v>
      </c>
      <c r="E24" s="46">
        <v>43522</v>
      </c>
      <c r="G24" s="47">
        <v>28700</v>
      </c>
      <c r="H24" s="45" t="s">
        <v>32</v>
      </c>
      <c r="J24" s="45" t="s">
        <v>164</v>
      </c>
      <c r="K24" s="45" t="s">
        <v>276</v>
      </c>
      <c r="L24" s="45" t="s">
        <v>162</v>
      </c>
      <c r="M24" s="45" t="s">
        <v>74</v>
      </c>
      <c r="N24" s="45" t="s">
        <v>70</v>
      </c>
    </row>
    <row r="25" spans="1:14" s="45" customFormat="1" ht="12.75" x14ac:dyDescent="0.2">
      <c r="A25" s="45">
        <v>1253294</v>
      </c>
      <c r="B25" s="45" t="s">
        <v>268</v>
      </c>
      <c r="C25" s="45" t="s">
        <v>277</v>
      </c>
      <c r="D25" s="45" t="s">
        <v>31</v>
      </c>
      <c r="E25" s="46">
        <v>43524</v>
      </c>
      <c r="G25" s="47">
        <v>33100</v>
      </c>
      <c r="H25" s="45" t="s">
        <v>32</v>
      </c>
      <c r="J25" s="45" t="s">
        <v>119</v>
      </c>
      <c r="K25" s="45" t="s">
        <v>278</v>
      </c>
      <c r="L25" s="45" t="s">
        <v>162</v>
      </c>
      <c r="M25" s="45" t="s">
        <v>74</v>
      </c>
      <c r="N25" s="45" t="s">
        <v>70</v>
      </c>
    </row>
    <row r="26" spans="1:14" s="45" customFormat="1" ht="12.75" x14ac:dyDescent="0.2">
      <c r="A26" s="45">
        <v>1260565</v>
      </c>
      <c r="B26" s="45" t="s">
        <v>240</v>
      </c>
      <c r="C26" s="45" t="s">
        <v>241</v>
      </c>
      <c r="D26" s="45" t="s">
        <v>31</v>
      </c>
      <c r="E26" s="46">
        <v>43551</v>
      </c>
      <c r="G26" s="47">
        <v>264984</v>
      </c>
      <c r="H26" s="45" t="s">
        <v>32</v>
      </c>
      <c r="J26" s="45" t="s">
        <v>103</v>
      </c>
      <c r="K26" s="45" t="s">
        <v>242</v>
      </c>
      <c r="L26" s="45" t="s">
        <v>128</v>
      </c>
      <c r="M26" s="45" t="s">
        <v>74</v>
      </c>
      <c r="N26" s="45" t="s">
        <v>70</v>
      </c>
    </row>
    <row r="27" spans="1:14" s="45" customFormat="1" ht="12.75" x14ac:dyDescent="0.2">
      <c r="A27" s="45">
        <v>1263663</v>
      </c>
      <c r="B27" s="45" t="s">
        <v>243</v>
      </c>
      <c r="C27" s="45" t="s">
        <v>244</v>
      </c>
      <c r="D27" s="45" t="s">
        <v>31</v>
      </c>
      <c r="E27" s="46">
        <v>43560</v>
      </c>
      <c r="G27" s="47">
        <v>108800</v>
      </c>
      <c r="H27" s="45" t="s">
        <v>32</v>
      </c>
      <c r="J27" s="45" t="s">
        <v>245</v>
      </c>
      <c r="K27" s="45" t="s">
        <v>246</v>
      </c>
      <c r="L27" s="45" t="s">
        <v>198</v>
      </c>
      <c r="M27" s="45" t="s">
        <v>66</v>
      </c>
      <c r="N27" s="45" t="s">
        <v>285</v>
      </c>
    </row>
    <row r="28" spans="1:14" s="45" customFormat="1" ht="12.75" x14ac:dyDescent="0.2">
      <c r="A28" s="45">
        <v>1267566</v>
      </c>
      <c r="B28" s="45" t="s">
        <v>243</v>
      </c>
      <c r="C28" s="45" t="s">
        <v>247</v>
      </c>
      <c r="D28" s="45" t="s">
        <v>31</v>
      </c>
      <c r="E28" s="46">
        <v>43578</v>
      </c>
      <c r="G28" s="47">
        <v>419855</v>
      </c>
      <c r="H28" s="45" t="s">
        <v>32</v>
      </c>
      <c r="J28" s="45" t="s">
        <v>248</v>
      </c>
      <c r="K28" s="45" t="s">
        <v>249</v>
      </c>
      <c r="L28" s="45" t="s">
        <v>139</v>
      </c>
      <c r="M28" s="45" t="s">
        <v>66</v>
      </c>
      <c r="N28" s="45" t="s">
        <v>285</v>
      </c>
    </row>
    <row r="29" spans="1:14" s="45" customFormat="1" ht="12.75" x14ac:dyDescent="0.2">
      <c r="A29" s="45">
        <v>1269350</v>
      </c>
      <c r="B29" s="45" t="s">
        <v>243</v>
      </c>
      <c r="C29" s="45" t="s">
        <v>250</v>
      </c>
      <c r="D29" s="45" t="s">
        <v>31</v>
      </c>
      <c r="E29" s="46">
        <v>43584</v>
      </c>
      <c r="G29" s="47">
        <v>419855</v>
      </c>
      <c r="H29" s="45" t="s">
        <v>32</v>
      </c>
      <c r="J29" s="45" t="s">
        <v>251</v>
      </c>
      <c r="K29" s="45" t="s">
        <v>252</v>
      </c>
      <c r="L29" s="45" t="s">
        <v>139</v>
      </c>
      <c r="M29" s="45" t="s">
        <v>66</v>
      </c>
      <c r="N29" s="45" t="s">
        <v>285</v>
      </c>
    </row>
    <row r="30" spans="1:14" s="45" customFormat="1" ht="12.75" x14ac:dyDescent="0.2">
      <c r="A30" s="45">
        <v>1269250</v>
      </c>
      <c r="B30" s="45" t="s">
        <v>253</v>
      </c>
      <c r="C30" s="45" t="s">
        <v>254</v>
      </c>
      <c r="D30" s="45" t="s">
        <v>31</v>
      </c>
      <c r="E30" s="46">
        <v>43583</v>
      </c>
      <c r="G30" s="47">
        <v>398624</v>
      </c>
      <c r="H30" s="45" t="s">
        <v>32</v>
      </c>
      <c r="J30" s="45" t="s">
        <v>97</v>
      </c>
      <c r="K30" s="45" t="s">
        <v>255</v>
      </c>
      <c r="L30" s="45" t="s">
        <v>146</v>
      </c>
      <c r="M30" s="45" t="s">
        <v>190</v>
      </c>
      <c r="N30" s="45" t="s">
        <v>285</v>
      </c>
    </row>
    <row r="31" spans="1:14" s="45" customFormat="1" ht="12.75" x14ac:dyDescent="0.2">
      <c r="A31" s="45">
        <v>1270835</v>
      </c>
      <c r="B31" s="45" t="s">
        <v>286</v>
      </c>
      <c r="C31" s="45" t="s">
        <v>289</v>
      </c>
      <c r="D31" s="45" t="s">
        <v>31</v>
      </c>
      <c r="E31" s="46">
        <v>43590</v>
      </c>
      <c r="G31" s="47">
        <v>59200</v>
      </c>
      <c r="H31" s="45" t="s">
        <v>32</v>
      </c>
      <c r="J31" s="45" t="s">
        <v>290</v>
      </c>
      <c r="K31" s="45" t="s">
        <v>291</v>
      </c>
      <c r="L31" s="45" t="s">
        <v>464</v>
      </c>
      <c r="M31" s="45" t="s">
        <v>74</v>
      </c>
      <c r="N31" s="45" t="s">
        <v>239</v>
      </c>
    </row>
    <row r="32" spans="1:14" s="45" customFormat="1" ht="12.75" x14ac:dyDescent="0.2">
      <c r="A32" s="45">
        <v>1274607</v>
      </c>
      <c r="B32" s="45" t="s">
        <v>286</v>
      </c>
      <c r="C32" s="45" t="s">
        <v>292</v>
      </c>
      <c r="D32" s="45" t="s">
        <v>31</v>
      </c>
      <c r="E32" s="46">
        <v>43602</v>
      </c>
      <c r="G32" s="47">
        <v>298300</v>
      </c>
      <c r="H32" s="45" t="s">
        <v>32</v>
      </c>
      <c r="J32" s="45" t="s">
        <v>293</v>
      </c>
      <c r="K32" s="45" t="s">
        <v>294</v>
      </c>
      <c r="L32" s="45" t="s">
        <v>146</v>
      </c>
      <c r="M32" s="45" t="s">
        <v>66</v>
      </c>
      <c r="N32" s="45" t="s">
        <v>285</v>
      </c>
    </row>
    <row r="33" spans="1:14" s="45" customFormat="1" ht="12.75" x14ac:dyDescent="0.2">
      <c r="A33" s="45">
        <v>1279021</v>
      </c>
      <c r="B33" s="45" t="s">
        <v>286</v>
      </c>
      <c r="C33" s="45" t="s">
        <v>295</v>
      </c>
      <c r="D33" s="45" t="s">
        <v>31</v>
      </c>
      <c r="E33" s="46">
        <v>43616</v>
      </c>
      <c r="G33" s="47">
        <v>60184</v>
      </c>
      <c r="H33" s="45" t="s">
        <v>32</v>
      </c>
      <c r="J33" s="45" t="s">
        <v>296</v>
      </c>
      <c r="K33" s="45" t="s">
        <v>297</v>
      </c>
      <c r="L33" s="45" t="s">
        <v>465</v>
      </c>
      <c r="M33" s="45" t="s">
        <v>74</v>
      </c>
      <c r="N33" s="45" t="s">
        <v>237</v>
      </c>
    </row>
    <row r="34" spans="1:14" s="45" customFormat="1" ht="12.75" x14ac:dyDescent="0.2">
      <c r="A34" s="45">
        <v>1270116</v>
      </c>
      <c r="B34" s="45" t="s">
        <v>301</v>
      </c>
      <c r="C34" s="45" t="s">
        <v>304</v>
      </c>
      <c r="D34" s="45" t="s">
        <v>31</v>
      </c>
      <c r="E34" s="46">
        <v>43589</v>
      </c>
      <c r="G34" s="47">
        <v>434700</v>
      </c>
      <c r="H34" s="45" t="s">
        <v>32</v>
      </c>
      <c r="J34" s="45" t="s">
        <v>293</v>
      </c>
      <c r="K34" s="45" t="s">
        <v>305</v>
      </c>
      <c r="L34" s="45" t="s">
        <v>146</v>
      </c>
      <c r="M34" s="45" t="s">
        <v>66</v>
      </c>
      <c r="N34" s="45" t="s">
        <v>285</v>
      </c>
    </row>
    <row r="35" spans="1:14" s="45" customFormat="1" ht="12.75" x14ac:dyDescent="0.2">
      <c r="A35" s="45">
        <v>1273494</v>
      </c>
      <c r="B35" s="45" t="s">
        <v>301</v>
      </c>
      <c r="C35" s="45" t="s">
        <v>308</v>
      </c>
      <c r="D35" s="45" t="s">
        <v>31</v>
      </c>
      <c r="E35" s="46">
        <v>43599</v>
      </c>
      <c r="G35" s="47">
        <v>107400</v>
      </c>
      <c r="H35" s="45" t="s">
        <v>32</v>
      </c>
      <c r="J35" s="45" t="s">
        <v>293</v>
      </c>
      <c r="K35" s="45" t="s">
        <v>309</v>
      </c>
      <c r="L35" s="45" t="s">
        <v>146</v>
      </c>
      <c r="M35" s="45" t="s">
        <v>66</v>
      </c>
      <c r="N35" s="45" t="s">
        <v>285</v>
      </c>
    </row>
    <row r="36" spans="1:14" s="45" customFormat="1" ht="12.75" x14ac:dyDescent="0.2">
      <c r="A36" s="45">
        <v>1274621</v>
      </c>
      <c r="B36" s="45" t="s">
        <v>301</v>
      </c>
      <c r="C36" s="45" t="s">
        <v>310</v>
      </c>
      <c r="D36" s="45" t="s">
        <v>31</v>
      </c>
      <c r="E36" s="46">
        <v>43602</v>
      </c>
      <c r="G36" s="47">
        <v>419855</v>
      </c>
      <c r="H36" s="45" t="s">
        <v>32</v>
      </c>
      <c r="J36" s="45" t="s">
        <v>311</v>
      </c>
      <c r="K36" s="45" t="s">
        <v>312</v>
      </c>
      <c r="L36" s="45" t="s">
        <v>139</v>
      </c>
      <c r="M36" s="45" t="s">
        <v>66</v>
      </c>
      <c r="N36" s="45" t="s">
        <v>285</v>
      </c>
    </row>
    <row r="37" spans="1:14" s="45" customFormat="1" ht="12.75" x14ac:dyDescent="0.2">
      <c r="A37" s="45">
        <v>1278690</v>
      </c>
      <c r="B37" s="45" t="s">
        <v>301</v>
      </c>
      <c r="C37" s="45" t="s">
        <v>313</v>
      </c>
      <c r="D37" s="45" t="s">
        <v>31</v>
      </c>
      <c r="E37" s="46">
        <v>43615</v>
      </c>
      <c r="G37" s="47">
        <v>419855</v>
      </c>
      <c r="H37" s="45" t="s">
        <v>32</v>
      </c>
      <c r="J37" s="45" t="s">
        <v>314</v>
      </c>
      <c r="K37" s="45" t="s">
        <v>315</v>
      </c>
      <c r="L37" s="45" t="s">
        <v>139</v>
      </c>
      <c r="M37" s="45" t="s">
        <v>66</v>
      </c>
      <c r="N37" s="45" t="s">
        <v>285</v>
      </c>
    </row>
    <row r="38" spans="1:14" s="45" customFormat="1" ht="12.75" x14ac:dyDescent="0.2">
      <c r="A38" s="45">
        <v>1278520</v>
      </c>
      <c r="B38" s="45" t="s">
        <v>301</v>
      </c>
      <c r="C38" s="45" t="s">
        <v>316</v>
      </c>
      <c r="D38" s="45" t="s">
        <v>31</v>
      </c>
      <c r="E38" s="46">
        <v>43615</v>
      </c>
      <c r="G38" s="47">
        <v>33100</v>
      </c>
      <c r="H38" s="45" t="s">
        <v>32</v>
      </c>
      <c r="J38" s="45" t="s">
        <v>119</v>
      </c>
      <c r="K38" s="45" t="s">
        <v>317</v>
      </c>
      <c r="L38" s="45" t="s">
        <v>162</v>
      </c>
      <c r="M38" s="45" t="s">
        <v>74</v>
      </c>
      <c r="N38" s="45" t="s">
        <v>70</v>
      </c>
    </row>
    <row r="39" spans="1:14" s="45" customFormat="1" ht="12.75" x14ac:dyDescent="0.2">
      <c r="A39" s="45">
        <v>1279781</v>
      </c>
      <c r="B39" s="45" t="s">
        <v>318</v>
      </c>
      <c r="C39" s="45" t="s">
        <v>319</v>
      </c>
      <c r="D39" s="45" t="s">
        <v>31</v>
      </c>
      <c r="E39" s="46">
        <v>43620</v>
      </c>
      <c r="G39" s="47">
        <v>58300</v>
      </c>
      <c r="H39" s="45" t="s">
        <v>32</v>
      </c>
      <c r="J39" s="45" t="s">
        <v>103</v>
      </c>
      <c r="K39" s="45" t="s">
        <v>320</v>
      </c>
      <c r="L39" s="45" t="s">
        <v>128</v>
      </c>
      <c r="M39" s="45" t="s">
        <v>74</v>
      </c>
      <c r="N39" s="45" t="s">
        <v>70</v>
      </c>
    </row>
    <row r="40" spans="1:14" s="45" customFormat="1" ht="12.75" x14ac:dyDescent="0.2">
      <c r="A40" s="45">
        <v>1280399</v>
      </c>
      <c r="B40" s="45" t="s">
        <v>321</v>
      </c>
      <c r="C40" s="45" t="s">
        <v>322</v>
      </c>
      <c r="D40" s="45" t="s">
        <v>31</v>
      </c>
      <c r="E40" s="46">
        <v>43622</v>
      </c>
      <c r="G40" s="47">
        <v>25600</v>
      </c>
      <c r="H40" s="45" t="s">
        <v>32</v>
      </c>
      <c r="J40" s="45" t="s">
        <v>119</v>
      </c>
      <c r="K40" s="45" t="s">
        <v>323</v>
      </c>
      <c r="L40" s="45" t="s">
        <v>162</v>
      </c>
      <c r="M40" s="45" t="s">
        <v>74</v>
      </c>
      <c r="N40" s="45" t="s">
        <v>70</v>
      </c>
    </row>
    <row r="41" spans="1:14" s="45" customFormat="1" ht="12.75" x14ac:dyDescent="0.2">
      <c r="A41" s="45">
        <v>1279657</v>
      </c>
      <c r="B41" s="45" t="s">
        <v>321</v>
      </c>
      <c r="C41" s="45" t="s">
        <v>324</v>
      </c>
      <c r="D41" s="45" t="s">
        <v>31</v>
      </c>
      <c r="E41" s="46">
        <v>43620</v>
      </c>
      <c r="G41" s="47">
        <v>33100</v>
      </c>
      <c r="H41" s="45" t="s">
        <v>32</v>
      </c>
      <c r="J41" s="45" t="s">
        <v>164</v>
      </c>
      <c r="K41" s="45" t="s">
        <v>325</v>
      </c>
      <c r="L41" s="45" t="s">
        <v>162</v>
      </c>
      <c r="M41" s="45" t="s">
        <v>74</v>
      </c>
      <c r="N41" s="45" t="s">
        <v>70</v>
      </c>
    </row>
    <row r="42" spans="1:14" s="45" customFormat="1" ht="12.75" x14ac:dyDescent="0.2">
      <c r="A42" s="45">
        <v>1303082</v>
      </c>
      <c r="B42" s="45" t="s">
        <v>362</v>
      </c>
      <c r="C42" s="45" t="s">
        <v>468</v>
      </c>
      <c r="D42" s="45" t="s">
        <v>73</v>
      </c>
      <c r="E42" s="46">
        <v>43745</v>
      </c>
      <c r="G42" s="47">
        <v>738400</v>
      </c>
      <c r="H42" s="45" t="s">
        <v>32</v>
      </c>
      <c r="J42" s="45" t="s">
        <v>469</v>
      </c>
      <c r="K42" s="45" t="s">
        <v>370</v>
      </c>
      <c r="L42" s="45" t="s">
        <v>141</v>
      </c>
      <c r="M42" s="45" t="s">
        <v>74</v>
      </c>
      <c r="N42" s="45" t="s">
        <v>75</v>
      </c>
    </row>
    <row r="43" spans="1:14" s="45" customFormat="1" ht="12.75" x14ac:dyDescent="0.2">
      <c r="A43" s="45">
        <v>1298704</v>
      </c>
      <c r="B43" s="45" t="s">
        <v>362</v>
      </c>
      <c r="C43" s="45" t="s">
        <v>366</v>
      </c>
      <c r="D43" s="45" t="s">
        <v>31</v>
      </c>
      <c r="E43" s="46">
        <v>43691</v>
      </c>
      <c r="G43" s="47">
        <v>33100</v>
      </c>
      <c r="H43" s="45" t="s">
        <v>32</v>
      </c>
      <c r="J43" s="45" t="s">
        <v>367</v>
      </c>
      <c r="K43" s="45" t="s">
        <v>368</v>
      </c>
      <c r="L43" s="45" t="s">
        <v>471</v>
      </c>
      <c r="M43" s="45" t="s">
        <v>66</v>
      </c>
      <c r="N43" s="45" t="s">
        <v>369</v>
      </c>
    </row>
    <row r="44" spans="1:14" s="45" customFormat="1" ht="12.75" x14ac:dyDescent="0.2">
      <c r="A44" s="45">
        <v>1230643</v>
      </c>
      <c r="B44" s="45" t="s">
        <v>472</v>
      </c>
      <c r="C44" s="45" t="s">
        <v>473</v>
      </c>
      <c r="D44" s="45" t="s">
        <v>31</v>
      </c>
      <c r="E44" s="46">
        <v>43440</v>
      </c>
      <c r="G44" s="47">
        <v>19300</v>
      </c>
      <c r="H44" s="45" t="s">
        <v>32</v>
      </c>
      <c r="J44" s="45" t="s">
        <v>103</v>
      </c>
      <c r="K44" s="45" t="s">
        <v>474</v>
      </c>
      <c r="L44" s="45" t="s">
        <v>128</v>
      </c>
      <c r="M44" s="45" t="s">
        <v>74</v>
      </c>
      <c r="N44" s="45" t="s">
        <v>70</v>
      </c>
    </row>
    <row r="45" spans="1:14" s="45" customFormat="1" ht="12.75" x14ac:dyDescent="0.2">
      <c r="A45" s="45">
        <v>1293197</v>
      </c>
      <c r="B45" s="45" t="s">
        <v>371</v>
      </c>
      <c r="C45" s="45" t="s">
        <v>543</v>
      </c>
      <c r="D45" s="45" t="s">
        <v>73</v>
      </c>
      <c r="E45" s="46">
        <v>43891</v>
      </c>
      <c r="G45" s="47">
        <v>30478</v>
      </c>
      <c r="H45" s="45" t="s">
        <v>32</v>
      </c>
      <c r="J45" s="45" t="s">
        <v>544</v>
      </c>
      <c r="K45" s="45" t="s">
        <v>391</v>
      </c>
      <c r="L45" s="45" t="s">
        <v>198</v>
      </c>
      <c r="M45" s="45" t="s">
        <v>66</v>
      </c>
      <c r="N45" s="45" t="s">
        <v>285</v>
      </c>
    </row>
    <row r="46" spans="1:14" s="45" customFormat="1" ht="12.75" x14ac:dyDescent="0.2">
      <c r="A46" s="45">
        <v>1253600</v>
      </c>
      <c r="B46" s="45" t="s">
        <v>371</v>
      </c>
      <c r="C46" s="45" t="s">
        <v>372</v>
      </c>
      <c r="D46" s="45" t="s">
        <v>31</v>
      </c>
      <c r="E46" s="46">
        <v>43647</v>
      </c>
      <c r="G46" s="47">
        <v>33100</v>
      </c>
      <c r="H46" s="45" t="s">
        <v>32</v>
      </c>
      <c r="J46" s="45" t="s">
        <v>164</v>
      </c>
      <c r="K46" s="45" t="s">
        <v>373</v>
      </c>
      <c r="L46" s="45" t="s">
        <v>162</v>
      </c>
      <c r="M46" s="45" t="s">
        <v>74</v>
      </c>
      <c r="N46" s="45" t="s">
        <v>70</v>
      </c>
    </row>
    <row r="47" spans="1:14" s="45" customFormat="1" ht="12.75" x14ac:dyDescent="0.2">
      <c r="A47" s="45">
        <v>1255030</v>
      </c>
      <c r="B47" s="45" t="s">
        <v>371</v>
      </c>
      <c r="C47" s="45" t="s">
        <v>374</v>
      </c>
      <c r="D47" s="45" t="s">
        <v>31</v>
      </c>
      <c r="E47" s="46">
        <v>43653</v>
      </c>
      <c r="G47" s="47">
        <v>93800</v>
      </c>
      <c r="H47" s="45" t="s">
        <v>32</v>
      </c>
      <c r="J47" s="45" t="s">
        <v>164</v>
      </c>
      <c r="K47" s="45" t="s">
        <v>375</v>
      </c>
      <c r="L47" s="45" t="s">
        <v>162</v>
      </c>
      <c r="M47" s="45" t="s">
        <v>74</v>
      </c>
      <c r="N47" s="45" t="s">
        <v>70</v>
      </c>
    </row>
    <row r="48" spans="1:14" s="45" customFormat="1" ht="12.75" x14ac:dyDescent="0.2">
      <c r="A48" s="45">
        <v>1255032</v>
      </c>
      <c r="B48" s="45" t="s">
        <v>371</v>
      </c>
      <c r="C48" s="45" t="s">
        <v>376</v>
      </c>
      <c r="D48" s="45" t="s">
        <v>31</v>
      </c>
      <c r="E48" s="46">
        <v>43653</v>
      </c>
      <c r="G48" s="47">
        <v>45300</v>
      </c>
      <c r="H48" s="45" t="s">
        <v>32</v>
      </c>
      <c r="J48" s="45" t="s">
        <v>164</v>
      </c>
      <c r="K48" s="45" t="s">
        <v>377</v>
      </c>
      <c r="L48" s="45" t="s">
        <v>162</v>
      </c>
      <c r="M48" s="45" t="s">
        <v>74</v>
      </c>
      <c r="N48" s="45" t="s">
        <v>70</v>
      </c>
    </row>
    <row r="49" spans="1:14" s="45" customFormat="1" ht="12.75" x14ac:dyDescent="0.2">
      <c r="A49" s="45">
        <v>1255034</v>
      </c>
      <c r="B49" s="45" t="s">
        <v>371</v>
      </c>
      <c r="C49" s="45" t="s">
        <v>378</v>
      </c>
      <c r="D49" s="45" t="s">
        <v>31</v>
      </c>
      <c r="E49" s="46">
        <v>43653</v>
      </c>
      <c r="G49" s="47">
        <v>49700</v>
      </c>
      <c r="H49" s="45" t="s">
        <v>32</v>
      </c>
      <c r="J49" s="45" t="s">
        <v>164</v>
      </c>
      <c r="K49" s="45" t="s">
        <v>379</v>
      </c>
      <c r="L49" s="45" t="s">
        <v>162</v>
      </c>
      <c r="M49" s="45" t="s">
        <v>74</v>
      </c>
      <c r="N49" s="45" t="s">
        <v>70</v>
      </c>
    </row>
    <row r="50" spans="1:14" s="45" customFormat="1" ht="12.75" x14ac:dyDescent="0.2">
      <c r="A50" s="45">
        <v>1256238</v>
      </c>
      <c r="B50" s="45" t="s">
        <v>371</v>
      </c>
      <c r="C50" s="45" t="s">
        <v>380</v>
      </c>
      <c r="D50" s="45" t="s">
        <v>31</v>
      </c>
      <c r="E50" s="46">
        <v>43658</v>
      </c>
      <c r="G50" s="47">
        <v>22100</v>
      </c>
      <c r="H50" s="45" t="s">
        <v>32</v>
      </c>
      <c r="J50" s="45" t="s">
        <v>119</v>
      </c>
      <c r="K50" s="45" t="s">
        <v>381</v>
      </c>
      <c r="L50" s="45" t="s">
        <v>162</v>
      </c>
      <c r="M50" s="45" t="s">
        <v>74</v>
      </c>
      <c r="N50" s="45" t="s">
        <v>70</v>
      </c>
    </row>
    <row r="51" spans="1:14" s="45" customFormat="1" ht="12.75" x14ac:dyDescent="0.2">
      <c r="A51" s="45">
        <v>1256723</v>
      </c>
      <c r="B51" s="45" t="s">
        <v>371</v>
      </c>
      <c r="C51" s="45" t="s">
        <v>382</v>
      </c>
      <c r="D51" s="45" t="s">
        <v>31</v>
      </c>
      <c r="E51" s="46">
        <v>43659</v>
      </c>
      <c r="G51" s="47">
        <v>29000</v>
      </c>
      <c r="H51" s="45" t="s">
        <v>32</v>
      </c>
      <c r="J51" s="45" t="s">
        <v>119</v>
      </c>
      <c r="K51" s="45" t="s">
        <v>383</v>
      </c>
      <c r="L51" s="45" t="s">
        <v>162</v>
      </c>
      <c r="M51" s="45" t="s">
        <v>74</v>
      </c>
      <c r="N51" s="45" t="s">
        <v>70</v>
      </c>
    </row>
    <row r="52" spans="1:14" s="45" customFormat="1" ht="12.75" x14ac:dyDescent="0.2">
      <c r="A52" s="45">
        <v>1291087</v>
      </c>
      <c r="B52" s="45" t="s">
        <v>371</v>
      </c>
      <c r="C52" s="45" t="s">
        <v>384</v>
      </c>
      <c r="D52" s="45" t="s">
        <v>31</v>
      </c>
      <c r="E52" s="46">
        <v>43659</v>
      </c>
      <c r="G52" s="47">
        <v>45300</v>
      </c>
      <c r="H52" s="45" t="s">
        <v>32</v>
      </c>
      <c r="J52" s="45" t="s">
        <v>119</v>
      </c>
      <c r="K52" s="45" t="s">
        <v>385</v>
      </c>
      <c r="L52" s="45" t="s">
        <v>162</v>
      </c>
      <c r="M52" s="45" t="s">
        <v>74</v>
      </c>
      <c r="N52" s="45" t="s">
        <v>70</v>
      </c>
    </row>
    <row r="53" spans="1:14" s="45" customFormat="1" ht="12.75" x14ac:dyDescent="0.2">
      <c r="A53" s="45">
        <v>1291088</v>
      </c>
      <c r="B53" s="45" t="s">
        <v>371</v>
      </c>
      <c r="C53" s="45" t="s">
        <v>386</v>
      </c>
      <c r="D53" s="45" t="s">
        <v>31</v>
      </c>
      <c r="E53" s="46">
        <v>43659</v>
      </c>
      <c r="G53" s="47">
        <v>49650</v>
      </c>
      <c r="H53" s="45" t="s">
        <v>32</v>
      </c>
      <c r="J53" s="45" t="s">
        <v>119</v>
      </c>
      <c r="K53" s="45" t="s">
        <v>387</v>
      </c>
      <c r="L53" s="45" t="s">
        <v>162</v>
      </c>
      <c r="M53" s="45" t="s">
        <v>74</v>
      </c>
      <c r="N53" s="45" t="s">
        <v>70</v>
      </c>
    </row>
    <row r="54" spans="1:14" s="45" customFormat="1" ht="12.75" x14ac:dyDescent="0.2">
      <c r="A54" s="45">
        <v>1291090</v>
      </c>
      <c r="B54" s="45" t="s">
        <v>371</v>
      </c>
      <c r="C54" s="45" t="s">
        <v>388</v>
      </c>
      <c r="D54" s="45" t="s">
        <v>31</v>
      </c>
      <c r="E54" s="46">
        <v>43659</v>
      </c>
      <c r="G54" s="47">
        <v>35100</v>
      </c>
      <c r="H54" s="45" t="s">
        <v>32</v>
      </c>
      <c r="J54" s="45" t="s">
        <v>119</v>
      </c>
      <c r="K54" s="45" t="s">
        <v>389</v>
      </c>
      <c r="L54" s="45" t="s">
        <v>162</v>
      </c>
      <c r="M54" s="45" t="s">
        <v>74</v>
      </c>
      <c r="N54" s="45" t="s">
        <v>70</v>
      </c>
    </row>
    <row r="55" spans="1:14" s="45" customFormat="1" ht="12.75" x14ac:dyDescent="0.2">
      <c r="A55" s="45">
        <v>1295086</v>
      </c>
      <c r="B55" s="45" t="s">
        <v>371</v>
      </c>
      <c r="C55" s="45" t="s">
        <v>392</v>
      </c>
      <c r="D55" s="45" t="s">
        <v>31</v>
      </c>
      <c r="E55" s="46">
        <v>43676</v>
      </c>
      <c r="G55" s="47">
        <v>419855</v>
      </c>
      <c r="H55" s="45" t="s">
        <v>32</v>
      </c>
      <c r="J55" s="45" t="s">
        <v>393</v>
      </c>
      <c r="K55" s="45" t="s">
        <v>394</v>
      </c>
      <c r="L55" s="45" t="s">
        <v>139</v>
      </c>
      <c r="M55" s="45" t="s">
        <v>66</v>
      </c>
      <c r="N55" s="45" t="s">
        <v>285</v>
      </c>
    </row>
    <row r="56" spans="1:14" s="45" customFormat="1" ht="12.75" x14ac:dyDescent="0.2">
      <c r="A56" s="45">
        <v>1295144</v>
      </c>
      <c r="B56" s="45" t="s">
        <v>371</v>
      </c>
      <c r="C56" s="45" t="s">
        <v>395</v>
      </c>
      <c r="D56" s="45" t="s">
        <v>31</v>
      </c>
      <c r="E56" s="46">
        <v>43677</v>
      </c>
      <c r="G56" s="47">
        <v>419855</v>
      </c>
      <c r="H56" s="45" t="s">
        <v>32</v>
      </c>
      <c r="J56" s="45" t="s">
        <v>396</v>
      </c>
      <c r="K56" s="45" t="s">
        <v>397</v>
      </c>
      <c r="L56" s="45" t="s">
        <v>139</v>
      </c>
      <c r="M56" s="45" t="s">
        <v>66</v>
      </c>
      <c r="N56" s="45" t="s">
        <v>285</v>
      </c>
    </row>
    <row r="57" spans="1:14" s="45" customFormat="1" ht="12.75" x14ac:dyDescent="0.2">
      <c r="A57" s="45">
        <v>1288814</v>
      </c>
      <c r="B57" s="45" t="s">
        <v>371</v>
      </c>
      <c r="C57" s="45" t="s">
        <v>398</v>
      </c>
      <c r="D57" s="45" t="s">
        <v>31</v>
      </c>
      <c r="E57" s="46">
        <v>43651</v>
      </c>
      <c r="G57" s="47">
        <v>202930</v>
      </c>
      <c r="H57" s="45" t="s">
        <v>32</v>
      </c>
      <c r="J57" s="45" t="s">
        <v>399</v>
      </c>
      <c r="K57" s="45" t="s">
        <v>400</v>
      </c>
      <c r="L57" s="45" t="s">
        <v>475</v>
      </c>
      <c r="M57" s="45" t="s">
        <v>66</v>
      </c>
      <c r="N57" s="45" t="s">
        <v>285</v>
      </c>
    </row>
    <row r="58" spans="1:14" s="45" customFormat="1" ht="12.75" x14ac:dyDescent="0.2">
      <c r="A58" s="45">
        <v>1231885</v>
      </c>
      <c r="B58" s="45" t="s">
        <v>401</v>
      </c>
      <c r="C58" s="45" t="s">
        <v>402</v>
      </c>
      <c r="D58" s="45" t="s">
        <v>31</v>
      </c>
      <c r="E58" s="46">
        <v>43445</v>
      </c>
      <c r="G58" s="47">
        <v>19300</v>
      </c>
      <c r="H58" s="45" t="s">
        <v>32</v>
      </c>
      <c r="J58" s="45" t="s">
        <v>103</v>
      </c>
      <c r="K58" s="45" t="s">
        <v>403</v>
      </c>
      <c r="L58" s="45" t="s">
        <v>128</v>
      </c>
      <c r="M58" s="45" t="s">
        <v>74</v>
      </c>
      <c r="N58" s="45" t="s">
        <v>70</v>
      </c>
    </row>
    <row r="59" spans="1:14" s="45" customFormat="1" ht="12.75" x14ac:dyDescent="0.2">
      <c r="A59" s="45">
        <v>1233798</v>
      </c>
      <c r="B59" s="45" t="s">
        <v>401</v>
      </c>
      <c r="C59" s="45" t="s">
        <v>404</v>
      </c>
      <c r="D59" s="45" t="s">
        <v>31</v>
      </c>
      <c r="E59" s="46">
        <v>43452</v>
      </c>
      <c r="G59" s="47">
        <v>19300</v>
      </c>
      <c r="H59" s="45" t="s">
        <v>32</v>
      </c>
      <c r="J59" s="45" t="s">
        <v>103</v>
      </c>
      <c r="K59" s="45" t="s">
        <v>405</v>
      </c>
      <c r="L59" s="45" t="s">
        <v>128</v>
      </c>
      <c r="M59" s="45" t="s">
        <v>74</v>
      </c>
      <c r="N59" s="45" t="s">
        <v>70</v>
      </c>
    </row>
    <row r="60" spans="1:14" s="45" customFormat="1" ht="12.75" x14ac:dyDescent="0.2">
      <c r="A60" s="45">
        <v>1270179</v>
      </c>
      <c r="B60" s="45" t="s">
        <v>476</v>
      </c>
      <c r="C60" s="45" t="s">
        <v>477</v>
      </c>
      <c r="D60" s="45" t="s">
        <v>73</v>
      </c>
      <c r="E60" s="46">
        <v>43802</v>
      </c>
      <c r="G60" s="47">
        <v>22600</v>
      </c>
      <c r="H60" s="45" t="s">
        <v>32</v>
      </c>
      <c r="J60" s="45" t="s">
        <v>478</v>
      </c>
      <c r="K60" s="45" t="s">
        <v>360</v>
      </c>
      <c r="L60" s="45" t="s">
        <v>146</v>
      </c>
      <c r="M60" s="45" t="s">
        <v>66</v>
      </c>
      <c r="N60" s="45" t="s">
        <v>285</v>
      </c>
    </row>
    <row r="61" spans="1:14" s="45" customFormat="1" ht="12.75" x14ac:dyDescent="0.2">
      <c r="A61" s="45">
        <v>1272089</v>
      </c>
      <c r="B61" s="45" t="s">
        <v>479</v>
      </c>
      <c r="C61" s="45" t="s">
        <v>480</v>
      </c>
      <c r="D61" s="45" t="s">
        <v>73</v>
      </c>
      <c r="E61" s="46">
        <v>43802</v>
      </c>
      <c r="G61" s="47">
        <v>32300</v>
      </c>
      <c r="H61" s="45" t="s">
        <v>32</v>
      </c>
      <c r="J61" s="45" t="s">
        <v>481</v>
      </c>
      <c r="K61" s="45" t="s">
        <v>358</v>
      </c>
      <c r="L61" s="45" t="s">
        <v>198</v>
      </c>
      <c r="M61" s="45" t="s">
        <v>66</v>
      </c>
      <c r="N61" s="45" t="s">
        <v>285</v>
      </c>
    </row>
    <row r="62" spans="1:14" s="45" customFormat="1" ht="12.75" x14ac:dyDescent="0.2">
      <c r="A62" s="45">
        <v>1278197</v>
      </c>
      <c r="B62" s="45" t="s">
        <v>482</v>
      </c>
      <c r="C62" s="45" t="s">
        <v>483</v>
      </c>
      <c r="D62" s="45" t="s">
        <v>73</v>
      </c>
      <c r="E62" s="46">
        <v>43802</v>
      </c>
      <c r="G62" s="47">
        <v>28700</v>
      </c>
      <c r="H62" s="45" t="s">
        <v>32</v>
      </c>
      <c r="J62" s="45" t="s">
        <v>484</v>
      </c>
      <c r="K62" s="45" t="s">
        <v>288</v>
      </c>
      <c r="L62" s="45" t="s">
        <v>198</v>
      </c>
      <c r="M62" s="45" t="s">
        <v>66</v>
      </c>
      <c r="N62" s="45" t="s">
        <v>285</v>
      </c>
    </row>
    <row r="63" spans="1:14" s="45" customFormat="1" ht="12.75" x14ac:dyDescent="0.2">
      <c r="A63" s="45">
        <v>1286115</v>
      </c>
      <c r="B63" s="45" t="s">
        <v>485</v>
      </c>
      <c r="C63" s="45" t="s">
        <v>486</v>
      </c>
      <c r="D63" s="45" t="s">
        <v>73</v>
      </c>
      <c r="E63" s="46">
        <v>43802</v>
      </c>
      <c r="G63" s="47">
        <v>33200</v>
      </c>
      <c r="H63" s="45" t="s">
        <v>32</v>
      </c>
      <c r="J63" s="45" t="s">
        <v>487</v>
      </c>
      <c r="K63" s="45" t="s">
        <v>361</v>
      </c>
      <c r="L63" s="45" t="s">
        <v>488</v>
      </c>
      <c r="M63" s="45" t="s">
        <v>74</v>
      </c>
      <c r="N63" s="45" t="s">
        <v>70</v>
      </c>
    </row>
    <row r="64" spans="1:14" x14ac:dyDescent="0.25">
      <c r="G64" s="33">
        <f>SUM(G2:G63)</f>
        <v>10076544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DB40-6F9E-4368-A98B-5CF35C2B7E9B}">
  <dimension ref="A1:M2"/>
  <sheetViews>
    <sheetView workbookViewId="0">
      <selection activeCell="B4" sqref="B4"/>
    </sheetView>
  </sheetViews>
  <sheetFormatPr baseColWidth="10" defaultRowHeight="12.75" x14ac:dyDescent="0.2"/>
  <cols>
    <col min="1" max="16384" width="11.42578125" style="45"/>
  </cols>
  <sheetData>
    <row r="1" spans="1:13" x14ac:dyDescent="0.2">
      <c r="A1" s="44" t="s">
        <v>19</v>
      </c>
      <c r="B1" s="44" t="s">
        <v>20</v>
      </c>
      <c r="C1" s="44" t="s">
        <v>21</v>
      </c>
      <c r="D1" s="44" t="s">
        <v>22</v>
      </c>
      <c r="E1" s="44" t="s">
        <v>23</v>
      </c>
      <c r="F1" s="44" t="s">
        <v>24</v>
      </c>
      <c r="G1" s="44" t="s">
        <v>25</v>
      </c>
      <c r="H1" s="44" t="s">
        <v>26</v>
      </c>
      <c r="I1" s="44" t="s">
        <v>27</v>
      </c>
      <c r="J1" s="44" t="s">
        <v>28</v>
      </c>
      <c r="K1" s="44" t="s">
        <v>19</v>
      </c>
      <c r="L1" s="44" t="s">
        <v>29</v>
      </c>
      <c r="M1" s="44" t="s">
        <v>30</v>
      </c>
    </row>
    <row r="2" spans="1:13" x14ac:dyDescent="0.2">
      <c r="A2" s="45">
        <v>1325891</v>
      </c>
      <c r="B2" s="45" t="s">
        <v>406</v>
      </c>
      <c r="C2" s="45" t="s">
        <v>407</v>
      </c>
      <c r="D2" s="45" t="s">
        <v>31</v>
      </c>
      <c r="E2" s="46">
        <v>43795</v>
      </c>
      <c r="G2" s="47">
        <v>41400</v>
      </c>
      <c r="H2" s="45" t="s">
        <v>32</v>
      </c>
      <c r="J2" s="45" t="s">
        <v>408</v>
      </c>
      <c r="K2" s="45" t="s">
        <v>409</v>
      </c>
      <c r="L2" s="45" t="s">
        <v>198</v>
      </c>
      <c r="M2" s="45" t="s">
        <v>359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82236-9574-4134-93AD-548D72D7467F}">
  <sheetPr>
    <tabColor rgb="FF92D050"/>
  </sheetPr>
  <dimension ref="A1:N72"/>
  <sheetViews>
    <sheetView workbookViewId="0">
      <selection activeCell="G11" sqref="G11"/>
    </sheetView>
  </sheetViews>
  <sheetFormatPr baseColWidth="10" defaultRowHeight="15" x14ac:dyDescent="0.25"/>
  <sheetData>
    <row r="1" spans="1:14" s="45" customFormat="1" ht="12.75" x14ac:dyDescent="0.2">
      <c r="A1" s="44" t="s">
        <v>19</v>
      </c>
      <c r="B1" s="44" t="s">
        <v>20</v>
      </c>
      <c r="C1" s="44" t="s">
        <v>21</v>
      </c>
      <c r="D1" s="44" t="s">
        <v>22</v>
      </c>
      <c r="E1" s="44" t="s">
        <v>23</v>
      </c>
      <c r="F1" s="44" t="s">
        <v>24</v>
      </c>
      <c r="G1" s="44" t="s">
        <v>25</v>
      </c>
      <c r="H1" s="44" t="s">
        <v>26</v>
      </c>
      <c r="I1" s="44" t="s">
        <v>27</v>
      </c>
      <c r="J1" s="44" t="s">
        <v>28</v>
      </c>
      <c r="K1" s="44" t="s">
        <v>19</v>
      </c>
      <c r="L1" s="44" t="s">
        <v>29</v>
      </c>
      <c r="M1" s="44" t="s">
        <v>30</v>
      </c>
      <c r="N1" s="44" t="s">
        <v>489</v>
      </c>
    </row>
    <row r="2" spans="1:14" s="45" customFormat="1" ht="12.75" x14ac:dyDescent="0.2">
      <c r="A2" s="45">
        <v>1312133</v>
      </c>
      <c r="B2" s="45" t="s">
        <v>410</v>
      </c>
      <c r="C2" s="45" t="s">
        <v>411</v>
      </c>
      <c r="D2" s="45" t="s">
        <v>31</v>
      </c>
      <c r="E2" s="46">
        <v>43742</v>
      </c>
      <c r="G2" s="47">
        <v>102475</v>
      </c>
      <c r="H2" s="45" t="s">
        <v>32</v>
      </c>
      <c r="I2" s="45" t="s">
        <v>546</v>
      </c>
      <c r="J2" s="45" t="s">
        <v>412</v>
      </c>
      <c r="K2" s="45" t="s">
        <v>413</v>
      </c>
      <c r="L2" s="45" t="s">
        <v>139</v>
      </c>
      <c r="M2" s="45" t="s">
        <v>190</v>
      </c>
      <c r="N2" s="45" t="s">
        <v>549</v>
      </c>
    </row>
    <row r="3" spans="1:14" s="45" customFormat="1" ht="12.75" x14ac:dyDescent="0.2">
      <c r="A3" s="45">
        <v>1312573</v>
      </c>
      <c r="B3" s="45" t="s">
        <v>410</v>
      </c>
      <c r="C3" s="45" t="s">
        <v>414</v>
      </c>
      <c r="D3" s="45" t="s">
        <v>31</v>
      </c>
      <c r="E3" s="46">
        <v>43744</v>
      </c>
      <c r="G3" s="47">
        <v>127215</v>
      </c>
      <c r="H3" s="45" t="s">
        <v>32</v>
      </c>
      <c r="I3" s="45" t="s">
        <v>546</v>
      </c>
      <c r="J3" s="45" t="s">
        <v>415</v>
      </c>
      <c r="K3" s="45" t="s">
        <v>416</v>
      </c>
      <c r="L3" s="45" t="s">
        <v>139</v>
      </c>
      <c r="M3" s="45" t="s">
        <v>190</v>
      </c>
      <c r="N3" s="45" t="s">
        <v>549</v>
      </c>
    </row>
    <row r="4" spans="1:14" s="45" customFormat="1" ht="12.75" x14ac:dyDescent="0.2">
      <c r="A4" s="45">
        <v>1313037</v>
      </c>
      <c r="B4" s="45" t="s">
        <v>410</v>
      </c>
      <c r="C4" s="45" t="s">
        <v>417</v>
      </c>
      <c r="D4" s="45" t="s">
        <v>31</v>
      </c>
      <c r="E4" s="46">
        <v>43747</v>
      </c>
      <c r="G4" s="47">
        <v>83700</v>
      </c>
      <c r="H4" s="45" t="s">
        <v>32</v>
      </c>
      <c r="I4" s="45" t="s">
        <v>546</v>
      </c>
      <c r="J4" s="45" t="s">
        <v>418</v>
      </c>
      <c r="K4" s="45" t="s">
        <v>419</v>
      </c>
      <c r="L4" s="45" t="s">
        <v>550</v>
      </c>
      <c r="M4" s="45" t="s">
        <v>190</v>
      </c>
      <c r="N4" s="45" t="s">
        <v>549</v>
      </c>
    </row>
    <row r="5" spans="1:14" s="45" customFormat="1" ht="12.75" x14ac:dyDescent="0.2">
      <c r="A5" s="45">
        <v>1312594</v>
      </c>
      <c r="B5" s="45" t="s">
        <v>420</v>
      </c>
      <c r="C5" s="45" t="s">
        <v>424</v>
      </c>
      <c r="D5" s="45" t="s">
        <v>31</v>
      </c>
      <c r="E5" s="46">
        <v>43745</v>
      </c>
      <c r="G5" s="47">
        <v>58000</v>
      </c>
      <c r="H5" s="45" t="s">
        <v>32</v>
      </c>
      <c r="I5" s="45" t="s">
        <v>546</v>
      </c>
      <c r="J5" s="45" t="s">
        <v>390</v>
      </c>
      <c r="K5" s="45" t="s">
        <v>425</v>
      </c>
      <c r="L5" s="45" t="s">
        <v>198</v>
      </c>
      <c r="M5" s="45" t="s">
        <v>66</v>
      </c>
      <c r="N5" s="45" t="s">
        <v>549</v>
      </c>
    </row>
    <row r="6" spans="1:14" s="45" customFormat="1" ht="12.75" x14ac:dyDescent="0.2">
      <c r="A6" s="45">
        <v>1314488</v>
      </c>
      <c r="B6" s="45" t="s">
        <v>420</v>
      </c>
      <c r="C6" s="45" t="s">
        <v>426</v>
      </c>
      <c r="D6" s="45" t="s">
        <v>31</v>
      </c>
      <c r="E6" s="46">
        <v>43753</v>
      </c>
      <c r="G6" s="47">
        <v>115500</v>
      </c>
      <c r="H6" s="45" t="s">
        <v>32</v>
      </c>
      <c r="I6" s="45" t="s">
        <v>546</v>
      </c>
      <c r="J6" s="45" t="s">
        <v>427</v>
      </c>
      <c r="K6" s="45" t="s">
        <v>428</v>
      </c>
      <c r="L6" s="45" t="s">
        <v>470</v>
      </c>
      <c r="M6" s="45" t="s">
        <v>66</v>
      </c>
      <c r="N6" s="45" t="s">
        <v>549</v>
      </c>
    </row>
    <row r="7" spans="1:14" s="45" customFormat="1" ht="12.75" x14ac:dyDescent="0.2">
      <c r="A7" s="45">
        <v>1304977</v>
      </c>
      <c r="B7" s="45" t="s">
        <v>429</v>
      </c>
      <c r="C7" s="45" t="s">
        <v>430</v>
      </c>
      <c r="D7" s="45" t="s">
        <v>31</v>
      </c>
      <c r="E7" s="46">
        <v>43715</v>
      </c>
      <c r="G7" s="47">
        <v>55400</v>
      </c>
      <c r="H7" s="45" t="s">
        <v>32</v>
      </c>
      <c r="I7" s="45" t="s">
        <v>546</v>
      </c>
      <c r="J7" s="45" t="s">
        <v>431</v>
      </c>
      <c r="K7" s="45" t="s">
        <v>432</v>
      </c>
      <c r="L7" s="45" t="s">
        <v>470</v>
      </c>
      <c r="M7" s="45" t="s">
        <v>190</v>
      </c>
      <c r="N7" s="45" t="s">
        <v>549</v>
      </c>
    </row>
    <row r="8" spans="1:14" s="45" customFormat="1" ht="12.75" x14ac:dyDescent="0.2">
      <c r="A8" s="45">
        <v>1325891</v>
      </c>
      <c r="B8" s="45" t="s">
        <v>406</v>
      </c>
      <c r="C8" s="45" t="s">
        <v>407</v>
      </c>
      <c r="D8" s="45" t="s">
        <v>31</v>
      </c>
      <c r="E8" s="46">
        <v>43795</v>
      </c>
      <c r="G8" s="47">
        <v>65300</v>
      </c>
      <c r="H8" s="45" t="s">
        <v>32</v>
      </c>
      <c r="I8" s="45" t="s">
        <v>546</v>
      </c>
      <c r="J8" s="45" t="s">
        <v>454</v>
      </c>
      <c r="K8" s="45" t="s">
        <v>409</v>
      </c>
      <c r="L8" s="45" t="s">
        <v>198</v>
      </c>
      <c r="M8" s="45" t="s">
        <v>66</v>
      </c>
      <c r="N8" s="45" t="s">
        <v>549</v>
      </c>
    </row>
    <row r="9" spans="1:14" s="45" customFormat="1" ht="12.75" x14ac:dyDescent="0.2">
      <c r="A9" s="45">
        <v>1293197</v>
      </c>
      <c r="B9" s="45" t="s">
        <v>551</v>
      </c>
      <c r="C9" s="45" t="s">
        <v>543</v>
      </c>
      <c r="D9" s="45" t="s">
        <v>73</v>
      </c>
      <c r="E9" s="46">
        <v>43891</v>
      </c>
      <c r="G9" s="47">
        <v>28472</v>
      </c>
      <c r="H9" s="45" t="s">
        <v>32</v>
      </c>
      <c r="I9" s="45" t="s">
        <v>546</v>
      </c>
      <c r="J9" s="45" t="s">
        <v>552</v>
      </c>
      <c r="K9" s="45" t="s">
        <v>391</v>
      </c>
      <c r="L9" s="45" t="s">
        <v>198</v>
      </c>
      <c r="M9" s="45" t="s">
        <v>66</v>
      </c>
      <c r="N9" s="45" t="s">
        <v>549</v>
      </c>
    </row>
    <row r="10" spans="1:14" s="45" customFormat="1" ht="12.75" x14ac:dyDescent="0.2">
      <c r="A10" s="45">
        <v>1278197</v>
      </c>
      <c r="B10" s="45" t="s">
        <v>286</v>
      </c>
      <c r="C10" s="45" t="s">
        <v>287</v>
      </c>
      <c r="D10" s="45" t="s">
        <v>31</v>
      </c>
      <c r="E10" s="46">
        <v>43614</v>
      </c>
      <c r="G10" s="47">
        <v>76800</v>
      </c>
      <c r="H10" s="45" t="s">
        <v>32</v>
      </c>
      <c r="I10" s="45" t="s">
        <v>546</v>
      </c>
      <c r="J10" s="45" t="s">
        <v>196</v>
      </c>
      <c r="K10" s="45" t="s">
        <v>288</v>
      </c>
      <c r="L10" s="45" t="s">
        <v>198</v>
      </c>
      <c r="M10" s="45" t="s">
        <v>66</v>
      </c>
      <c r="N10" s="45" t="s">
        <v>549</v>
      </c>
    </row>
    <row r="11" spans="1:14" s="45" customFormat="1" ht="12.75" x14ac:dyDescent="0.2">
      <c r="A11" s="45">
        <v>1277459</v>
      </c>
      <c r="B11" s="45" t="s">
        <v>298</v>
      </c>
      <c r="C11" s="45" t="s">
        <v>299</v>
      </c>
      <c r="D11" s="45" t="s">
        <v>31</v>
      </c>
      <c r="E11" s="46">
        <v>43613</v>
      </c>
      <c r="G11" s="47">
        <v>111070</v>
      </c>
      <c r="H11" s="45" t="s">
        <v>32</v>
      </c>
      <c r="I11" s="45" t="s">
        <v>546</v>
      </c>
      <c r="J11" s="45" t="s">
        <v>155</v>
      </c>
      <c r="K11" s="45" t="s">
        <v>300</v>
      </c>
      <c r="L11" s="45" t="s">
        <v>146</v>
      </c>
      <c r="M11" s="45" t="s">
        <v>190</v>
      </c>
      <c r="N11" s="45" t="s">
        <v>549</v>
      </c>
    </row>
    <row r="12" spans="1:14" s="45" customFormat="1" ht="12.75" x14ac:dyDescent="0.2">
      <c r="A12" s="45">
        <v>1269968</v>
      </c>
      <c r="B12" s="45" t="s">
        <v>301</v>
      </c>
      <c r="C12" s="45" t="s">
        <v>302</v>
      </c>
      <c r="D12" s="45" t="s">
        <v>31</v>
      </c>
      <c r="E12" s="46">
        <v>43587</v>
      </c>
      <c r="G12" s="47">
        <v>15120</v>
      </c>
      <c r="H12" s="45" t="s">
        <v>32</v>
      </c>
      <c r="I12" s="45" t="s">
        <v>546</v>
      </c>
      <c r="J12" s="45" t="s">
        <v>293</v>
      </c>
      <c r="K12" s="45" t="s">
        <v>303</v>
      </c>
      <c r="L12" s="45" t="s">
        <v>146</v>
      </c>
      <c r="M12" s="45" t="s">
        <v>66</v>
      </c>
      <c r="N12" s="45" t="s">
        <v>549</v>
      </c>
    </row>
    <row r="13" spans="1:14" s="45" customFormat="1" ht="12.75" x14ac:dyDescent="0.2">
      <c r="A13" s="45">
        <v>1273246</v>
      </c>
      <c r="B13" s="45" t="s">
        <v>301</v>
      </c>
      <c r="C13" s="45" t="s">
        <v>306</v>
      </c>
      <c r="D13" s="45" t="s">
        <v>31</v>
      </c>
      <c r="E13" s="46">
        <v>43599</v>
      </c>
      <c r="G13" s="47">
        <v>22600</v>
      </c>
      <c r="H13" s="45" t="s">
        <v>32</v>
      </c>
      <c r="I13" s="45" t="s">
        <v>546</v>
      </c>
      <c r="J13" s="45" t="s">
        <v>293</v>
      </c>
      <c r="K13" s="45" t="s">
        <v>307</v>
      </c>
      <c r="L13" s="45" t="s">
        <v>146</v>
      </c>
      <c r="M13" s="45" t="s">
        <v>66</v>
      </c>
      <c r="N13" s="45" t="s">
        <v>549</v>
      </c>
    </row>
    <row r="14" spans="1:14" s="45" customFormat="1" ht="12.75" x14ac:dyDescent="0.2">
      <c r="A14" s="45">
        <v>1296664</v>
      </c>
      <c r="B14" s="45" t="s">
        <v>362</v>
      </c>
      <c r="C14" s="45" t="s">
        <v>363</v>
      </c>
      <c r="D14" s="45" t="s">
        <v>31</v>
      </c>
      <c r="E14" s="46">
        <v>43683</v>
      </c>
      <c r="G14" s="47">
        <v>165900</v>
      </c>
      <c r="H14" s="45" t="s">
        <v>32</v>
      </c>
      <c r="I14" s="45" t="s">
        <v>546</v>
      </c>
      <c r="J14" s="45" t="s">
        <v>364</v>
      </c>
      <c r="K14" s="45" t="s">
        <v>365</v>
      </c>
      <c r="L14" s="45" t="s">
        <v>470</v>
      </c>
      <c r="M14" s="45" t="s">
        <v>66</v>
      </c>
      <c r="N14" s="45" t="s">
        <v>549</v>
      </c>
    </row>
    <row r="15" spans="1:14" s="64" customFormat="1" ht="12.75" x14ac:dyDescent="0.2">
      <c r="A15" s="64" t="s">
        <v>553</v>
      </c>
      <c r="B15" s="64" t="s">
        <v>490</v>
      </c>
      <c r="C15" s="64" t="s">
        <v>554</v>
      </c>
      <c r="D15" s="64" t="s">
        <v>491</v>
      </c>
      <c r="E15" s="65">
        <v>43896</v>
      </c>
      <c r="G15" s="66">
        <v>1027552</v>
      </c>
      <c r="H15" s="64" t="s">
        <v>32</v>
      </c>
      <c r="I15" s="64" t="s">
        <v>546</v>
      </c>
      <c r="J15" s="64" t="s">
        <v>555</v>
      </c>
      <c r="K15" s="64" t="s">
        <v>553</v>
      </c>
      <c r="L15" s="64" t="s">
        <v>492</v>
      </c>
      <c r="M15" s="64" t="s">
        <v>66</v>
      </c>
      <c r="N15" s="64" t="s">
        <v>549</v>
      </c>
    </row>
    <row r="17" spans="1:14" s="45" customFormat="1" ht="12.75" x14ac:dyDescent="0.2">
      <c r="A17" s="45">
        <v>1321613</v>
      </c>
      <c r="B17" s="45" t="s">
        <v>406</v>
      </c>
      <c r="C17" s="45" t="s">
        <v>448</v>
      </c>
      <c r="D17" s="45" t="s">
        <v>31</v>
      </c>
      <c r="E17" s="46">
        <v>43779</v>
      </c>
      <c r="G17" s="47">
        <v>125875</v>
      </c>
      <c r="H17" s="45" t="s">
        <v>32</v>
      </c>
      <c r="I17" s="45" t="s">
        <v>547</v>
      </c>
      <c r="J17" s="45" t="s">
        <v>556</v>
      </c>
      <c r="K17" s="45" t="s">
        <v>450</v>
      </c>
      <c r="L17" s="45" t="s">
        <v>141</v>
      </c>
      <c r="M17" s="45" t="s">
        <v>74</v>
      </c>
      <c r="N17" s="45" t="s">
        <v>557</v>
      </c>
    </row>
    <row r="18" spans="1:14" s="64" customFormat="1" ht="12.75" x14ac:dyDescent="0.2">
      <c r="A18" s="64" t="s">
        <v>558</v>
      </c>
      <c r="B18" s="64" t="s">
        <v>559</v>
      </c>
      <c r="C18" s="64" t="s">
        <v>560</v>
      </c>
      <c r="D18" s="64" t="s">
        <v>491</v>
      </c>
      <c r="E18" s="65">
        <v>43896</v>
      </c>
      <c r="G18" s="66">
        <v>125875</v>
      </c>
      <c r="H18" s="64" t="s">
        <v>32</v>
      </c>
      <c r="I18" s="64" t="s">
        <v>547</v>
      </c>
      <c r="J18" s="64" t="s">
        <v>555</v>
      </c>
      <c r="K18" s="64" t="s">
        <v>558</v>
      </c>
      <c r="L18" s="64" t="s">
        <v>561</v>
      </c>
      <c r="M18" s="64" t="s">
        <v>66</v>
      </c>
      <c r="N18" s="64" t="s">
        <v>557</v>
      </c>
    </row>
    <row r="20" spans="1:14" s="45" customFormat="1" ht="12.75" x14ac:dyDescent="0.2">
      <c r="A20" s="45">
        <v>1337130</v>
      </c>
      <c r="B20" s="45" t="s">
        <v>520</v>
      </c>
      <c r="C20" s="45" t="s">
        <v>521</v>
      </c>
      <c r="D20" s="45" t="s">
        <v>73</v>
      </c>
      <c r="E20" s="46">
        <v>43896</v>
      </c>
      <c r="G20" s="47">
        <v>536861</v>
      </c>
      <c r="H20" s="45" t="s">
        <v>32</v>
      </c>
      <c r="I20" s="45" t="s">
        <v>548</v>
      </c>
      <c r="J20" s="45" t="s">
        <v>562</v>
      </c>
      <c r="K20" s="45" t="s">
        <v>523</v>
      </c>
      <c r="L20" s="45" t="s">
        <v>524</v>
      </c>
      <c r="M20" s="45" t="s">
        <v>74</v>
      </c>
      <c r="N20" s="45" t="s">
        <v>563</v>
      </c>
    </row>
    <row r="21" spans="1:14" s="64" customFormat="1" ht="12.75" x14ac:dyDescent="0.2">
      <c r="A21" s="64" t="s">
        <v>564</v>
      </c>
      <c r="B21" s="64" t="s">
        <v>565</v>
      </c>
      <c r="C21" s="64" t="s">
        <v>566</v>
      </c>
      <c r="D21" s="64" t="s">
        <v>491</v>
      </c>
      <c r="E21" s="65">
        <v>43896</v>
      </c>
      <c r="G21" s="66">
        <v>536861</v>
      </c>
      <c r="H21" s="64" t="s">
        <v>32</v>
      </c>
      <c r="I21" s="64" t="s">
        <v>548</v>
      </c>
      <c r="J21" s="64" t="s">
        <v>555</v>
      </c>
      <c r="K21" s="64" t="s">
        <v>564</v>
      </c>
      <c r="L21" s="64" t="s">
        <v>567</v>
      </c>
      <c r="M21" s="64" t="s">
        <v>66</v>
      </c>
      <c r="N21" s="64" t="s">
        <v>563</v>
      </c>
    </row>
    <row r="23" spans="1:14" s="45" customFormat="1" ht="12.75" x14ac:dyDescent="0.2">
      <c r="A23" s="45">
        <v>1208644</v>
      </c>
      <c r="B23" s="45" t="s">
        <v>125</v>
      </c>
      <c r="C23" s="45" t="s">
        <v>126</v>
      </c>
      <c r="D23" s="45" t="s">
        <v>31</v>
      </c>
      <c r="E23" s="46">
        <v>43367</v>
      </c>
      <c r="G23" s="47">
        <v>446238</v>
      </c>
      <c r="H23" s="45" t="s">
        <v>32</v>
      </c>
      <c r="I23" s="45" t="s">
        <v>545</v>
      </c>
      <c r="J23" s="45" t="s">
        <v>103</v>
      </c>
      <c r="K23" s="45" t="s">
        <v>127</v>
      </c>
      <c r="L23" s="45" t="s">
        <v>128</v>
      </c>
      <c r="M23" s="45" t="s">
        <v>74</v>
      </c>
      <c r="N23" s="45" t="s">
        <v>568</v>
      </c>
    </row>
    <row r="24" spans="1:14" s="45" customFormat="1" ht="12.75" x14ac:dyDescent="0.2">
      <c r="A24" s="45">
        <v>1208798</v>
      </c>
      <c r="B24" s="45" t="s">
        <v>125</v>
      </c>
      <c r="C24" s="45" t="s">
        <v>129</v>
      </c>
      <c r="D24" s="45" t="s">
        <v>31</v>
      </c>
      <c r="E24" s="46">
        <v>43368</v>
      </c>
      <c r="G24" s="47">
        <v>508987</v>
      </c>
      <c r="H24" s="45" t="s">
        <v>32</v>
      </c>
      <c r="I24" s="45" t="s">
        <v>545</v>
      </c>
      <c r="J24" s="45" t="s">
        <v>103</v>
      </c>
      <c r="K24" s="45" t="s">
        <v>130</v>
      </c>
      <c r="L24" s="45" t="s">
        <v>128</v>
      </c>
      <c r="M24" s="45" t="s">
        <v>74</v>
      </c>
      <c r="N24" s="45" t="s">
        <v>568</v>
      </c>
    </row>
    <row r="25" spans="1:14" s="45" customFormat="1" ht="12.75" x14ac:dyDescent="0.2">
      <c r="A25" s="45">
        <v>1209580</v>
      </c>
      <c r="B25" s="45" t="s">
        <v>125</v>
      </c>
      <c r="C25" s="45" t="s">
        <v>131</v>
      </c>
      <c r="D25" s="45" t="s">
        <v>31</v>
      </c>
      <c r="E25" s="46">
        <v>43370</v>
      </c>
      <c r="G25" s="47">
        <v>211400</v>
      </c>
      <c r="H25" s="45" t="s">
        <v>32</v>
      </c>
      <c r="I25" s="45" t="s">
        <v>545</v>
      </c>
      <c r="J25" s="45" t="s">
        <v>132</v>
      </c>
      <c r="K25" s="45" t="s">
        <v>133</v>
      </c>
      <c r="L25" s="45" t="s">
        <v>134</v>
      </c>
      <c r="M25" s="45" t="s">
        <v>74</v>
      </c>
      <c r="N25" s="45" t="s">
        <v>568</v>
      </c>
    </row>
    <row r="26" spans="1:14" s="45" customFormat="1" ht="12.75" x14ac:dyDescent="0.2">
      <c r="A26" s="45">
        <v>1210227</v>
      </c>
      <c r="B26" s="45" t="s">
        <v>125</v>
      </c>
      <c r="C26" s="45" t="s">
        <v>135</v>
      </c>
      <c r="D26" s="45" t="s">
        <v>31</v>
      </c>
      <c r="E26" s="46">
        <v>43371</v>
      </c>
      <c r="G26" s="47">
        <v>562290</v>
      </c>
      <c r="H26" s="45" t="s">
        <v>32</v>
      </c>
      <c r="I26" s="45" t="s">
        <v>545</v>
      </c>
      <c r="J26" s="45" t="s">
        <v>136</v>
      </c>
      <c r="K26" s="45" t="s">
        <v>137</v>
      </c>
      <c r="L26" s="45" t="s">
        <v>138</v>
      </c>
      <c r="M26" s="45" t="s">
        <v>74</v>
      </c>
      <c r="N26" s="45" t="s">
        <v>568</v>
      </c>
    </row>
    <row r="27" spans="1:14" s="45" customFormat="1" ht="12.75" x14ac:dyDescent="0.2">
      <c r="A27" s="45">
        <v>1231461</v>
      </c>
      <c r="B27" s="45" t="s">
        <v>98</v>
      </c>
      <c r="C27" s="45" t="s">
        <v>99</v>
      </c>
      <c r="D27" s="45" t="s">
        <v>31</v>
      </c>
      <c r="E27" s="46">
        <v>43443</v>
      </c>
      <c r="G27" s="47">
        <v>239200</v>
      </c>
      <c r="H27" s="45" t="s">
        <v>32</v>
      </c>
      <c r="I27" s="45" t="s">
        <v>545</v>
      </c>
      <c r="J27" s="45" t="s">
        <v>100</v>
      </c>
      <c r="K27" s="45" t="s">
        <v>101</v>
      </c>
      <c r="L27" s="45" t="s">
        <v>140</v>
      </c>
      <c r="M27" s="45" t="s">
        <v>74</v>
      </c>
      <c r="N27" s="45" t="s">
        <v>568</v>
      </c>
    </row>
    <row r="28" spans="1:14" s="45" customFormat="1" ht="12.75" x14ac:dyDescent="0.2">
      <c r="A28" s="45">
        <v>1233136</v>
      </c>
      <c r="B28" s="45" t="s">
        <v>98</v>
      </c>
      <c r="C28" s="45" t="s">
        <v>102</v>
      </c>
      <c r="D28" s="45" t="s">
        <v>31</v>
      </c>
      <c r="E28" s="46">
        <v>43448</v>
      </c>
      <c r="G28" s="47">
        <v>162136</v>
      </c>
      <c r="H28" s="45" t="s">
        <v>32</v>
      </c>
      <c r="I28" s="45" t="s">
        <v>545</v>
      </c>
      <c r="J28" s="45" t="s">
        <v>103</v>
      </c>
      <c r="K28" s="45" t="s">
        <v>104</v>
      </c>
      <c r="L28" s="45" t="s">
        <v>128</v>
      </c>
      <c r="M28" s="45" t="s">
        <v>74</v>
      </c>
      <c r="N28" s="45" t="s">
        <v>568</v>
      </c>
    </row>
    <row r="29" spans="1:14" s="45" customFormat="1" ht="12.75" x14ac:dyDescent="0.2">
      <c r="A29" s="45">
        <v>1234915</v>
      </c>
      <c r="B29" s="45" t="s">
        <v>98</v>
      </c>
      <c r="C29" s="45" t="s">
        <v>106</v>
      </c>
      <c r="D29" s="45" t="s">
        <v>31</v>
      </c>
      <c r="E29" s="46">
        <v>43455</v>
      </c>
      <c r="G29" s="47">
        <v>288102</v>
      </c>
      <c r="H29" s="45" t="s">
        <v>32</v>
      </c>
      <c r="I29" s="45" t="s">
        <v>545</v>
      </c>
      <c r="J29" s="45" t="s">
        <v>107</v>
      </c>
      <c r="K29" s="45" t="s">
        <v>108</v>
      </c>
      <c r="L29" s="45" t="s">
        <v>256</v>
      </c>
      <c r="M29" s="45" t="s">
        <v>74</v>
      </c>
      <c r="N29" s="45" t="s">
        <v>568</v>
      </c>
    </row>
    <row r="30" spans="1:14" s="45" customFormat="1" ht="12.75" x14ac:dyDescent="0.2">
      <c r="A30" s="45">
        <v>1235170</v>
      </c>
      <c r="B30" s="45" t="s">
        <v>98</v>
      </c>
      <c r="C30" s="45" t="s">
        <v>111</v>
      </c>
      <c r="D30" s="45" t="s">
        <v>31</v>
      </c>
      <c r="E30" s="46">
        <v>43457</v>
      </c>
      <c r="G30" s="47">
        <v>97100</v>
      </c>
      <c r="H30" s="45" t="s">
        <v>32</v>
      </c>
      <c r="I30" s="45" t="s">
        <v>545</v>
      </c>
      <c r="J30" s="45" t="s">
        <v>112</v>
      </c>
      <c r="K30" s="45" t="s">
        <v>113</v>
      </c>
      <c r="L30" s="45" t="s">
        <v>145</v>
      </c>
      <c r="M30" s="45" t="s">
        <v>74</v>
      </c>
      <c r="N30" s="45" t="s">
        <v>568</v>
      </c>
    </row>
    <row r="31" spans="1:14" s="45" customFormat="1" ht="12.75" x14ac:dyDescent="0.2">
      <c r="A31" s="45">
        <v>1235537</v>
      </c>
      <c r="B31" s="45" t="s">
        <v>98</v>
      </c>
      <c r="C31" s="45" t="s">
        <v>455</v>
      </c>
      <c r="D31" s="45" t="s">
        <v>31</v>
      </c>
      <c r="E31" s="46">
        <v>43474</v>
      </c>
      <c r="G31" s="47">
        <v>50984</v>
      </c>
      <c r="H31" s="45" t="s">
        <v>32</v>
      </c>
      <c r="I31" s="45" t="s">
        <v>545</v>
      </c>
      <c r="J31" s="45" t="s">
        <v>456</v>
      </c>
      <c r="K31" s="45" t="s">
        <v>110</v>
      </c>
      <c r="L31" s="45" t="s">
        <v>140</v>
      </c>
      <c r="M31" s="45" t="s">
        <v>74</v>
      </c>
      <c r="N31" s="45" t="s">
        <v>568</v>
      </c>
    </row>
    <row r="32" spans="1:14" s="45" customFormat="1" ht="12.75" x14ac:dyDescent="0.2">
      <c r="A32" s="45">
        <v>1230191</v>
      </c>
      <c r="B32" s="45" t="s">
        <v>114</v>
      </c>
      <c r="C32" s="45" t="s">
        <v>457</v>
      </c>
      <c r="D32" s="45" t="s">
        <v>73</v>
      </c>
      <c r="E32" s="46">
        <v>43745</v>
      </c>
      <c r="G32" s="47">
        <v>5388</v>
      </c>
      <c r="H32" s="45" t="s">
        <v>32</v>
      </c>
      <c r="I32" s="45" t="s">
        <v>545</v>
      </c>
      <c r="J32" s="45" t="s">
        <v>458</v>
      </c>
      <c r="K32" s="45" t="s">
        <v>115</v>
      </c>
      <c r="L32" s="45" t="s">
        <v>128</v>
      </c>
      <c r="M32" s="45" t="s">
        <v>74</v>
      </c>
      <c r="N32" s="45" t="s">
        <v>568</v>
      </c>
    </row>
    <row r="33" spans="1:14" s="45" customFormat="1" ht="12.75" x14ac:dyDescent="0.2">
      <c r="A33" s="45">
        <v>1230191</v>
      </c>
      <c r="B33" s="45" t="s">
        <v>114</v>
      </c>
      <c r="C33" s="45" t="s">
        <v>457</v>
      </c>
      <c r="D33" s="45" t="s">
        <v>73</v>
      </c>
      <c r="E33" s="46">
        <v>43745</v>
      </c>
      <c r="G33" s="47">
        <v>9212</v>
      </c>
      <c r="H33" s="45" t="s">
        <v>32</v>
      </c>
      <c r="I33" s="45" t="s">
        <v>545</v>
      </c>
      <c r="J33" s="45" t="s">
        <v>459</v>
      </c>
      <c r="K33" s="45" t="s">
        <v>115</v>
      </c>
      <c r="L33" s="45" t="s">
        <v>128</v>
      </c>
      <c r="M33" s="45" t="s">
        <v>74</v>
      </c>
      <c r="N33" s="45" t="s">
        <v>568</v>
      </c>
    </row>
    <row r="34" spans="1:14" s="45" customFormat="1" ht="12.75" x14ac:dyDescent="0.2">
      <c r="A34" s="45">
        <v>1235575</v>
      </c>
      <c r="B34" s="45" t="s">
        <v>114</v>
      </c>
      <c r="C34" s="45" t="s">
        <v>116</v>
      </c>
      <c r="D34" s="45" t="s">
        <v>31</v>
      </c>
      <c r="E34" s="46">
        <v>43460</v>
      </c>
      <c r="G34" s="47">
        <v>31200</v>
      </c>
      <c r="H34" s="45" t="s">
        <v>32</v>
      </c>
      <c r="I34" s="45" t="s">
        <v>545</v>
      </c>
      <c r="J34" s="45" t="s">
        <v>103</v>
      </c>
      <c r="K34" s="45" t="s">
        <v>117</v>
      </c>
      <c r="L34" s="45" t="s">
        <v>128</v>
      </c>
      <c r="M34" s="45" t="s">
        <v>74</v>
      </c>
      <c r="N34" s="45" t="s">
        <v>568</v>
      </c>
    </row>
    <row r="35" spans="1:14" s="45" customFormat="1" ht="12.75" x14ac:dyDescent="0.2">
      <c r="A35" s="45">
        <v>1232963</v>
      </c>
      <c r="B35" s="45" t="s">
        <v>114</v>
      </c>
      <c r="C35" s="45" t="s">
        <v>118</v>
      </c>
      <c r="D35" s="45" t="s">
        <v>31</v>
      </c>
      <c r="E35" s="46">
        <v>43448</v>
      </c>
      <c r="G35" s="47">
        <v>31200</v>
      </c>
      <c r="H35" s="45" t="s">
        <v>32</v>
      </c>
      <c r="I35" s="45" t="s">
        <v>545</v>
      </c>
      <c r="J35" s="45" t="s">
        <v>119</v>
      </c>
      <c r="K35" s="45" t="s">
        <v>120</v>
      </c>
      <c r="L35" s="45" t="s">
        <v>162</v>
      </c>
      <c r="M35" s="45" t="s">
        <v>74</v>
      </c>
      <c r="N35" s="45" t="s">
        <v>568</v>
      </c>
    </row>
    <row r="36" spans="1:14" s="45" customFormat="1" ht="12.75" x14ac:dyDescent="0.2">
      <c r="A36" s="45">
        <v>1232143</v>
      </c>
      <c r="B36" s="45" t="s">
        <v>114</v>
      </c>
      <c r="C36" s="45" t="s">
        <v>121</v>
      </c>
      <c r="D36" s="45" t="s">
        <v>31</v>
      </c>
      <c r="E36" s="46">
        <v>43446</v>
      </c>
      <c r="G36" s="47">
        <v>31200</v>
      </c>
      <c r="H36" s="45" t="s">
        <v>32</v>
      </c>
      <c r="I36" s="45" t="s">
        <v>545</v>
      </c>
      <c r="J36" s="45" t="s">
        <v>103</v>
      </c>
      <c r="K36" s="45" t="s">
        <v>122</v>
      </c>
      <c r="L36" s="45" t="s">
        <v>128</v>
      </c>
      <c r="M36" s="45" t="s">
        <v>74</v>
      </c>
      <c r="N36" s="45" t="s">
        <v>568</v>
      </c>
    </row>
    <row r="37" spans="1:14" s="45" customFormat="1" ht="12.75" x14ac:dyDescent="0.2">
      <c r="A37" s="45">
        <v>1232072</v>
      </c>
      <c r="B37" s="45" t="s">
        <v>114</v>
      </c>
      <c r="C37" s="45" t="s">
        <v>123</v>
      </c>
      <c r="D37" s="45" t="s">
        <v>31</v>
      </c>
      <c r="E37" s="46">
        <v>43446</v>
      </c>
      <c r="G37" s="47">
        <v>16500</v>
      </c>
      <c r="H37" s="45" t="s">
        <v>32</v>
      </c>
      <c r="I37" s="45" t="s">
        <v>545</v>
      </c>
      <c r="J37" s="45" t="s">
        <v>103</v>
      </c>
      <c r="K37" s="45" t="s">
        <v>124</v>
      </c>
      <c r="L37" s="45" t="s">
        <v>128</v>
      </c>
      <c r="M37" s="45" t="s">
        <v>74</v>
      </c>
      <c r="N37" s="45" t="s">
        <v>568</v>
      </c>
    </row>
    <row r="38" spans="1:14" s="45" customFormat="1" ht="12.75" x14ac:dyDescent="0.2">
      <c r="A38" s="45">
        <v>1203240</v>
      </c>
      <c r="B38" s="45" t="s">
        <v>142</v>
      </c>
      <c r="C38" s="45" t="s">
        <v>257</v>
      </c>
      <c r="D38" s="45" t="s">
        <v>31</v>
      </c>
      <c r="E38" s="46">
        <v>43348</v>
      </c>
      <c r="G38" s="47">
        <v>24216</v>
      </c>
      <c r="H38" s="45" t="s">
        <v>32</v>
      </c>
      <c r="I38" s="45" t="s">
        <v>545</v>
      </c>
      <c r="J38" s="45" t="s">
        <v>258</v>
      </c>
      <c r="K38" s="45" t="s">
        <v>144</v>
      </c>
      <c r="L38" s="45" t="s">
        <v>145</v>
      </c>
      <c r="M38" s="45" t="s">
        <v>74</v>
      </c>
      <c r="N38" s="45" t="s">
        <v>568</v>
      </c>
    </row>
    <row r="39" spans="1:14" s="45" customFormat="1" ht="12.75" x14ac:dyDescent="0.2">
      <c r="A39" s="45">
        <v>1221128</v>
      </c>
      <c r="B39" s="45" t="s">
        <v>147</v>
      </c>
      <c r="C39" s="45" t="s">
        <v>148</v>
      </c>
      <c r="D39" s="45" t="s">
        <v>31</v>
      </c>
      <c r="E39" s="46">
        <v>43410</v>
      </c>
      <c r="G39" s="47">
        <v>162900</v>
      </c>
      <c r="H39" s="45" t="s">
        <v>32</v>
      </c>
      <c r="I39" s="45" t="s">
        <v>545</v>
      </c>
      <c r="J39" s="45" t="s">
        <v>149</v>
      </c>
      <c r="K39" s="45" t="s">
        <v>150</v>
      </c>
      <c r="L39" s="45" t="s">
        <v>151</v>
      </c>
      <c r="M39" s="45" t="s">
        <v>74</v>
      </c>
      <c r="N39" s="45" t="s">
        <v>568</v>
      </c>
    </row>
    <row r="40" spans="1:14" s="45" customFormat="1" ht="12.75" x14ac:dyDescent="0.2">
      <c r="A40" s="45">
        <v>1222176</v>
      </c>
      <c r="B40" s="45" t="s">
        <v>147</v>
      </c>
      <c r="C40" s="45" t="s">
        <v>153</v>
      </c>
      <c r="D40" s="45" t="s">
        <v>31</v>
      </c>
      <c r="E40" s="46">
        <v>43412</v>
      </c>
      <c r="G40" s="47">
        <v>168700</v>
      </c>
      <c r="H40" s="45" t="s">
        <v>32</v>
      </c>
      <c r="I40" s="45" t="s">
        <v>545</v>
      </c>
      <c r="J40" s="45" t="s">
        <v>100</v>
      </c>
      <c r="K40" s="45" t="s">
        <v>154</v>
      </c>
      <c r="L40" s="45" t="s">
        <v>140</v>
      </c>
      <c r="M40" s="45" t="s">
        <v>74</v>
      </c>
      <c r="N40" s="45" t="s">
        <v>568</v>
      </c>
    </row>
    <row r="41" spans="1:14" s="45" customFormat="1" ht="12.75" x14ac:dyDescent="0.2">
      <c r="A41" s="45">
        <v>1228064</v>
      </c>
      <c r="B41" s="45" t="s">
        <v>156</v>
      </c>
      <c r="C41" s="45" t="s">
        <v>326</v>
      </c>
      <c r="D41" s="45" t="s">
        <v>73</v>
      </c>
      <c r="E41" s="46">
        <v>43654</v>
      </c>
      <c r="G41" s="47">
        <v>5500</v>
      </c>
      <c r="H41" s="45" t="s">
        <v>32</v>
      </c>
      <c r="I41" s="45" t="s">
        <v>545</v>
      </c>
      <c r="J41" s="45" t="s">
        <v>327</v>
      </c>
      <c r="K41" s="45" t="s">
        <v>182</v>
      </c>
      <c r="L41" s="45" t="s">
        <v>128</v>
      </c>
      <c r="M41" s="45" t="s">
        <v>74</v>
      </c>
      <c r="N41" s="45" t="s">
        <v>568</v>
      </c>
    </row>
    <row r="42" spans="1:14" s="45" customFormat="1" ht="12.75" x14ac:dyDescent="0.2">
      <c r="A42" s="45">
        <v>1220770</v>
      </c>
      <c r="B42" s="45" t="s">
        <v>156</v>
      </c>
      <c r="C42" s="45" t="s">
        <v>158</v>
      </c>
      <c r="D42" s="45" t="s">
        <v>31</v>
      </c>
      <c r="E42" s="46">
        <v>43407</v>
      </c>
      <c r="G42" s="47">
        <v>31200</v>
      </c>
      <c r="H42" s="45" t="s">
        <v>32</v>
      </c>
      <c r="I42" s="45" t="s">
        <v>545</v>
      </c>
      <c r="J42" s="45" t="s">
        <v>143</v>
      </c>
      <c r="K42" s="45" t="s">
        <v>159</v>
      </c>
      <c r="L42" s="45" t="s">
        <v>145</v>
      </c>
      <c r="M42" s="45" t="s">
        <v>74</v>
      </c>
      <c r="N42" s="45" t="s">
        <v>568</v>
      </c>
    </row>
    <row r="43" spans="1:14" s="45" customFormat="1" ht="12.75" x14ac:dyDescent="0.2">
      <c r="A43" s="45">
        <v>1221935</v>
      </c>
      <c r="B43" s="45" t="s">
        <v>156</v>
      </c>
      <c r="C43" s="45" t="s">
        <v>160</v>
      </c>
      <c r="D43" s="45" t="s">
        <v>31</v>
      </c>
      <c r="E43" s="46">
        <v>43412</v>
      </c>
      <c r="G43" s="47">
        <v>31200</v>
      </c>
      <c r="H43" s="45" t="s">
        <v>32</v>
      </c>
      <c r="I43" s="45" t="s">
        <v>545</v>
      </c>
      <c r="J43" s="45" t="s">
        <v>119</v>
      </c>
      <c r="K43" s="45" t="s">
        <v>161</v>
      </c>
      <c r="L43" s="45" t="s">
        <v>162</v>
      </c>
      <c r="M43" s="45" t="s">
        <v>74</v>
      </c>
      <c r="N43" s="45" t="s">
        <v>568</v>
      </c>
    </row>
    <row r="44" spans="1:14" s="45" customFormat="1" ht="12.75" x14ac:dyDescent="0.2">
      <c r="A44" s="45">
        <v>1221939</v>
      </c>
      <c r="B44" s="45" t="s">
        <v>156</v>
      </c>
      <c r="C44" s="45" t="s">
        <v>163</v>
      </c>
      <c r="D44" s="45" t="s">
        <v>31</v>
      </c>
      <c r="E44" s="46">
        <v>43412</v>
      </c>
      <c r="G44" s="47">
        <v>31200</v>
      </c>
      <c r="H44" s="45" t="s">
        <v>32</v>
      </c>
      <c r="I44" s="45" t="s">
        <v>545</v>
      </c>
      <c r="J44" s="45" t="s">
        <v>164</v>
      </c>
      <c r="K44" s="45" t="s">
        <v>165</v>
      </c>
      <c r="L44" s="45" t="s">
        <v>162</v>
      </c>
      <c r="M44" s="45" t="s">
        <v>74</v>
      </c>
      <c r="N44" s="45" t="s">
        <v>568</v>
      </c>
    </row>
    <row r="45" spans="1:14" s="45" customFormat="1" ht="12.75" x14ac:dyDescent="0.2">
      <c r="A45" s="45">
        <v>1222624</v>
      </c>
      <c r="B45" s="45" t="s">
        <v>156</v>
      </c>
      <c r="C45" s="45" t="s">
        <v>166</v>
      </c>
      <c r="D45" s="45" t="s">
        <v>31</v>
      </c>
      <c r="E45" s="46">
        <v>43413</v>
      </c>
      <c r="G45" s="47">
        <v>23200</v>
      </c>
      <c r="H45" s="45" t="s">
        <v>32</v>
      </c>
      <c r="I45" s="45" t="s">
        <v>545</v>
      </c>
      <c r="J45" s="45" t="s">
        <v>103</v>
      </c>
      <c r="K45" s="45" t="s">
        <v>167</v>
      </c>
      <c r="L45" s="45" t="s">
        <v>128</v>
      </c>
      <c r="M45" s="45" t="s">
        <v>74</v>
      </c>
      <c r="N45" s="45" t="s">
        <v>568</v>
      </c>
    </row>
    <row r="46" spans="1:14" s="45" customFormat="1" ht="12.75" x14ac:dyDescent="0.2">
      <c r="A46" s="45">
        <v>1223241</v>
      </c>
      <c r="B46" s="45" t="s">
        <v>156</v>
      </c>
      <c r="C46" s="45" t="s">
        <v>168</v>
      </c>
      <c r="D46" s="45" t="s">
        <v>31</v>
      </c>
      <c r="E46" s="46">
        <v>43417</v>
      </c>
      <c r="G46" s="47">
        <v>128200</v>
      </c>
      <c r="H46" s="45" t="s">
        <v>32</v>
      </c>
      <c r="I46" s="45" t="s">
        <v>545</v>
      </c>
      <c r="J46" s="45" t="s">
        <v>164</v>
      </c>
      <c r="K46" s="45" t="s">
        <v>169</v>
      </c>
      <c r="L46" s="45" t="s">
        <v>162</v>
      </c>
      <c r="M46" s="45" t="s">
        <v>74</v>
      </c>
      <c r="N46" s="45" t="s">
        <v>568</v>
      </c>
    </row>
    <row r="47" spans="1:14" s="45" customFormat="1" ht="12.75" x14ac:dyDescent="0.2">
      <c r="A47" s="45">
        <v>1223242</v>
      </c>
      <c r="B47" s="45" t="s">
        <v>156</v>
      </c>
      <c r="C47" s="45" t="s">
        <v>170</v>
      </c>
      <c r="D47" s="45" t="s">
        <v>31</v>
      </c>
      <c r="E47" s="46">
        <v>43417</v>
      </c>
      <c r="G47" s="47">
        <v>114400</v>
      </c>
      <c r="H47" s="45" t="s">
        <v>32</v>
      </c>
      <c r="I47" s="45" t="s">
        <v>545</v>
      </c>
      <c r="J47" s="45" t="s">
        <v>119</v>
      </c>
      <c r="K47" s="45" t="s">
        <v>171</v>
      </c>
      <c r="L47" s="45" t="s">
        <v>162</v>
      </c>
      <c r="M47" s="45" t="s">
        <v>74</v>
      </c>
      <c r="N47" s="45" t="s">
        <v>568</v>
      </c>
    </row>
    <row r="48" spans="1:14" s="45" customFormat="1" ht="12.75" x14ac:dyDescent="0.2">
      <c r="A48" s="45">
        <v>1223337</v>
      </c>
      <c r="B48" s="45" t="s">
        <v>156</v>
      </c>
      <c r="C48" s="45" t="s">
        <v>172</v>
      </c>
      <c r="D48" s="45" t="s">
        <v>31</v>
      </c>
      <c r="E48" s="46">
        <v>43417</v>
      </c>
      <c r="G48" s="47">
        <v>21400</v>
      </c>
      <c r="H48" s="45" t="s">
        <v>32</v>
      </c>
      <c r="I48" s="45" t="s">
        <v>545</v>
      </c>
      <c r="J48" s="45" t="s">
        <v>103</v>
      </c>
      <c r="K48" s="45" t="s">
        <v>173</v>
      </c>
      <c r="L48" s="45" t="s">
        <v>128</v>
      </c>
      <c r="M48" s="45" t="s">
        <v>74</v>
      </c>
      <c r="N48" s="45" t="s">
        <v>568</v>
      </c>
    </row>
    <row r="49" spans="1:14" s="45" customFormat="1" ht="12.75" x14ac:dyDescent="0.2">
      <c r="A49" s="45">
        <v>1223424</v>
      </c>
      <c r="B49" s="45" t="s">
        <v>156</v>
      </c>
      <c r="C49" s="45" t="s">
        <v>174</v>
      </c>
      <c r="D49" s="45" t="s">
        <v>31</v>
      </c>
      <c r="E49" s="46">
        <v>43417</v>
      </c>
      <c r="G49" s="47">
        <v>31200</v>
      </c>
      <c r="H49" s="45" t="s">
        <v>32</v>
      </c>
      <c r="I49" s="45" t="s">
        <v>545</v>
      </c>
      <c r="J49" s="45" t="s">
        <v>103</v>
      </c>
      <c r="K49" s="45" t="s">
        <v>175</v>
      </c>
      <c r="L49" s="45" t="s">
        <v>128</v>
      </c>
      <c r="M49" s="45" t="s">
        <v>74</v>
      </c>
      <c r="N49" s="45" t="s">
        <v>568</v>
      </c>
    </row>
    <row r="50" spans="1:14" s="45" customFormat="1" ht="12.75" x14ac:dyDescent="0.2">
      <c r="A50" s="45">
        <v>1225592</v>
      </c>
      <c r="B50" s="45" t="s">
        <v>156</v>
      </c>
      <c r="C50" s="45" t="s">
        <v>176</v>
      </c>
      <c r="D50" s="45" t="s">
        <v>31</v>
      </c>
      <c r="E50" s="46">
        <v>43424</v>
      </c>
      <c r="G50" s="47">
        <v>19300</v>
      </c>
      <c r="H50" s="45" t="s">
        <v>32</v>
      </c>
      <c r="I50" s="45" t="s">
        <v>545</v>
      </c>
      <c r="J50" s="45" t="s">
        <v>103</v>
      </c>
      <c r="K50" s="45" t="s">
        <v>177</v>
      </c>
      <c r="L50" s="45" t="s">
        <v>128</v>
      </c>
      <c r="M50" s="45" t="s">
        <v>74</v>
      </c>
      <c r="N50" s="45" t="s">
        <v>568</v>
      </c>
    </row>
    <row r="51" spans="1:14" s="45" customFormat="1" ht="12.75" x14ac:dyDescent="0.2">
      <c r="A51" s="45">
        <v>1225681</v>
      </c>
      <c r="B51" s="45" t="s">
        <v>156</v>
      </c>
      <c r="C51" s="45" t="s">
        <v>178</v>
      </c>
      <c r="D51" s="45" t="s">
        <v>31</v>
      </c>
      <c r="E51" s="46">
        <v>43424</v>
      </c>
      <c r="G51" s="47">
        <v>141000</v>
      </c>
      <c r="H51" s="45" t="s">
        <v>32</v>
      </c>
      <c r="I51" s="45" t="s">
        <v>545</v>
      </c>
      <c r="J51" s="45" t="s">
        <v>119</v>
      </c>
      <c r="K51" s="45" t="s">
        <v>179</v>
      </c>
      <c r="L51" s="45" t="s">
        <v>162</v>
      </c>
      <c r="M51" s="45" t="s">
        <v>74</v>
      </c>
      <c r="N51" s="45" t="s">
        <v>568</v>
      </c>
    </row>
    <row r="52" spans="1:14" s="45" customFormat="1" ht="12.75" x14ac:dyDescent="0.2">
      <c r="A52" s="45">
        <v>1225682</v>
      </c>
      <c r="B52" s="45" t="s">
        <v>156</v>
      </c>
      <c r="C52" s="45" t="s">
        <v>180</v>
      </c>
      <c r="D52" s="45" t="s">
        <v>31</v>
      </c>
      <c r="E52" s="46">
        <v>43424</v>
      </c>
      <c r="G52" s="47">
        <v>9000</v>
      </c>
      <c r="H52" s="45" t="s">
        <v>32</v>
      </c>
      <c r="I52" s="45" t="s">
        <v>545</v>
      </c>
      <c r="J52" s="45" t="s">
        <v>119</v>
      </c>
      <c r="K52" s="45" t="s">
        <v>181</v>
      </c>
      <c r="L52" s="45" t="s">
        <v>162</v>
      </c>
      <c r="M52" s="45" t="s">
        <v>74</v>
      </c>
      <c r="N52" s="45" t="s">
        <v>568</v>
      </c>
    </row>
    <row r="53" spans="1:14" s="45" customFormat="1" ht="12.75" x14ac:dyDescent="0.2">
      <c r="A53" s="45">
        <v>1220769</v>
      </c>
      <c r="B53" s="45" t="s">
        <v>156</v>
      </c>
      <c r="C53" s="45" t="s">
        <v>460</v>
      </c>
      <c r="D53" s="45" t="s">
        <v>31</v>
      </c>
      <c r="E53" s="46">
        <v>43407</v>
      </c>
      <c r="G53" s="47">
        <v>30250</v>
      </c>
      <c r="H53" s="45" t="s">
        <v>32</v>
      </c>
      <c r="I53" s="45" t="s">
        <v>545</v>
      </c>
      <c r="J53" s="45" t="s">
        <v>461</v>
      </c>
      <c r="K53" s="45" t="s">
        <v>157</v>
      </c>
      <c r="L53" s="45" t="s">
        <v>145</v>
      </c>
      <c r="M53" s="45" t="s">
        <v>74</v>
      </c>
      <c r="N53" s="45" t="s">
        <v>568</v>
      </c>
    </row>
    <row r="54" spans="1:14" s="45" customFormat="1" ht="12.75" x14ac:dyDescent="0.2">
      <c r="A54" s="45">
        <v>1334394</v>
      </c>
      <c r="B54" s="45" t="s">
        <v>516</v>
      </c>
      <c r="C54" s="45" t="s">
        <v>517</v>
      </c>
      <c r="D54" s="45" t="s">
        <v>73</v>
      </c>
      <c r="E54" s="46">
        <v>43973</v>
      </c>
      <c r="G54" s="47">
        <v>142284</v>
      </c>
      <c r="H54" s="45" t="s">
        <v>32</v>
      </c>
      <c r="I54" s="45" t="s">
        <v>545</v>
      </c>
      <c r="J54" s="45" t="s">
        <v>569</v>
      </c>
      <c r="K54" s="45" t="s">
        <v>519</v>
      </c>
      <c r="L54" s="45" t="s">
        <v>509</v>
      </c>
      <c r="M54" s="45" t="s">
        <v>74</v>
      </c>
      <c r="N54" s="45" t="s">
        <v>568</v>
      </c>
    </row>
    <row r="55" spans="1:14" s="45" customFormat="1" ht="12.75" x14ac:dyDescent="0.2">
      <c r="A55" s="45">
        <v>1334363</v>
      </c>
      <c r="B55" s="45" t="s">
        <v>520</v>
      </c>
      <c r="C55" s="45" t="s">
        <v>570</v>
      </c>
      <c r="D55" s="45" t="s">
        <v>31</v>
      </c>
      <c r="E55" s="46">
        <v>43837</v>
      </c>
      <c r="G55" s="47">
        <v>716830</v>
      </c>
      <c r="H55" s="45" t="s">
        <v>32</v>
      </c>
      <c r="I55" s="45" t="s">
        <v>545</v>
      </c>
      <c r="J55" s="45" t="s">
        <v>537</v>
      </c>
      <c r="K55" s="45" t="s">
        <v>571</v>
      </c>
      <c r="L55" s="45" t="s">
        <v>539</v>
      </c>
      <c r="M55" s="45" t="s">
        <v>66</v>
      </c>
      <c r="N55" s="45" t="s">
        <v>568</v>
      </c>
    </row>
    <row r="56" spans="1:14" s="45" customFormat="1" ht="12.75" x14ac:dyDescent="0.2">
      <c r="A56" s="45">
        <v>1241112</v>
      </c>
      <c r="B56" s="45" t="s">
        <v>259</v>
      </c>
      <c r="C56" s="45" t="s">
        <v>260</v>
      </c>
      <c r="D56" s="45" t="s">
        <v>31</v>
      </c>
      <c r="E56" s="46">
        <v>43480</v>
      </c>
      <c r="G56" s="47">
        <v>105300</v>
      </c>
      <c r="H56" s="45" t="s">
        <v>32</v>
      </c>
      <c r="I56" s="45" t="s">
        <v>545</v>
      </c>
      <c r="J56" s="45" t="s">
        <v>164</v>
      </c>
      <c r="K56" s="45" t="s">
        <v>261</v>
      </c>
      <c r="L56" s="45" t="s">
        <v>162</v>
      </c>
      <c r="M56" s="45" t="s">
        <v>191</v>
      </c>
      <c r="N56" s="45" t="s">
        <v>568</v>
      </c>
    </row>
    <row r="57" spans="1:14" s="45" customFormat="1" ht="12.75" x14ac:dyDescent="0.2">
      <c r="A57" s="45">
        <v>1241483</v>
      </c>
      <c r="B57" s="45" t="s">
        <v>259</v>
      </c>
      <c r="C57" s="45" t="s">
        <v>262</v>
      </c>
      <c r="D57" s="45" t="s">
        <v>31</v>
      </c>
      <c r="E57" s="46">
        <v>43482</v>
      </c>
      <c r="G57" s="47">
        <v>396090</v>
      </c>
      <c r="H57" s="45" t="s">
        <v>32</v>
      </c>
      <c r="I57" s="45" t="s">
        <v>545</v>
      </c>
      <c r="J57" s="45" t="s">
        <v>105</v>
      </c>
      <c r="K57" s="45" t="s">
        <v>263</v>
      </c>
      <c r="L57" s="45" t="s">
        <v>139</v>
      </c>
      <c r="M57" s="45" t="s">
        <v>190</v>
      </c>
      <c r="N57" s="45" t="s">
        <v>568</v>
      </c>
    </row>
    <row r="58" spans="1:14" s="45" customFormat="1" ht="12.75" x14ac:dyDescent="0.2">
      <c r="A58" s="45">
        <v>1159464</v>
      </c>
      <c r="B58" s="45" t="s">
        <v>184</v>
      </c>
      <c r="C58" s="45" t="s">
        <v>328</v>
      </c>
      <c r="D58" s="45" t="s">
        <v>73</v>
      </c>
      <c r="E58" s="46">
        <v>43654</v>
      </c>
      <c r="G58" s="47">
        <v>49400</v>
      </c>
      <c r="H58" s="45" t="s">
        <v>32</v>
      </c>
      <c r="I58" s="45" t="s">
        <v>545</v>
      </c>
      <c r="J58" s="45" t="s">
        <v>329</v>
      </c>
      <c r="K58" s="45" t="s">
        <v>185</v>
      </c>
      <c r="L58" s="45" t="s">
        <v>186</v>
      </c>
      <c r="M58" s="45" t="s">
        <v>74</v>
      </c>
      <c r="N58" s="45" t="s">
        <v>568</v>
      </c>
    </row>
    <row r="59" spans="1:14" s="45" customFormat="1" ht="12.75" x14ac:dyDescent="0.2">
      <c r="A59" s="45">
        <v>1159693</v>
      </c>
      <c r="B59" s="45" t="s">
        <v>184</v>
      </c>
      <c r="C59" s="45" t="s">
        <v>187</v>
      </c>
      <c r="D59" s="45" t="s">
        <v>31</v>
      </c>
      <c r="E59" s="46">
        <v>43185</v>
      </c>
      <c r="G59" s="47">
        <v>117800</v>
      </c>
      <c r="H59" s="45" t="s">
        <v>32</v>
      </c>
      <c r="I59" s="45" t="s">
        <v>545</v>
      </c>
      <c r="J59" s="45" t="s">
        <v>188</v>
      </c>
      <c r="K59" s="45" t="s">
        <v>189</v>
      </c>
      <c r="L59" s="45" t="s">
        <v>134</v>
      </c>
      <c r="M59" s="45" t="s">
        <v>74</v>
      </c>
      <c r="N59" s="45" t="s">
        <v>568</v>
      </c>
    </row>
    <row r="60" spans="1:14" s="45" customFormat="1" ht="12.75" x14ac:dyDescent="0.2">
      <c r="A60" s="45">
        <v>1170404</v>
      </c>
      <c r="B60" s="45" t="s">
        <v>192</v>
      </c>
      <c r="C60" s="45" t="s">
        <v>193</v>
      </c>
      <c r="D60" s="45" t="s">
        <v>31</v>
      </c>
      <c r="E60" s="46">
        <v>43229</v>
      </c>
      <c r="G60" s="47">
        <v>122400</v>
      </c>
      <c r="H60" s="45" t="s">
        <v>32</v>
      </c>
      <c r="I60" s="45" t="s">
        <v>545</v>
      </c>
      <c r="J60" s="45" t="s">
        <v>194</v>
      </c>
      <c r="K60" s="45" t="s">
        <v>195</v>
      </c>
      <c r="L60" s="45" t="s">
        <v>134</v>
      </c>
      <c r="M60" s="45" t="s">
        <v>74</v>
      </c>
      <c r="N60" s="45" t="s">
        <v>568</v>
      </c>
    </row>
    <row r="61" spans="1:14" s="45" customFormat="1" ht="12.75" x14ac:dyDescent="0.2">
      <c r="A61" s="45">
        <v>1180991</v>
      </c>
      <c r="B61" s="45" t="s">
        <v>199</v>
      </c>
      <c r="C61" s="45" t="s">
        <v>466</v>
      </c>
      <c r="D61" s="45" t="s">
        <v>31</v>
      </c>
      <c r="E61" s="46">
        <v>43818</v>
      </c>
      <c r="G61" s="47">
        <v>106900</v>
      </c>
      <c r="H61" s="45" t="s">
        <v>32</v>
      </c>
      <c r="I61" s="45" t="s">
        <v>545</v>
      </c>
      <c r="J61" s="45" t="s">
        <v>467</v>
      </c>
      <c r="K61" s="45" t="s">
        <v>200</v>
      </c>
      <c r="L61" s="45" t="s">
        <v>134</v>
      </c>
      <c r="M61" s="45" t="s">
        <v>74</v>
      </c>
      <c r="N61" s="45" t="s">
        <v>568</v>
      </c>
    </row>
    <row r="62" spans="1:14" s="45" customFormat="1" ht="12.75" x14ac:dyDescent="0.2">
      <c r="A62" s="45">
        <v>1188339</v>
      </c>
      <c r="B62" s="45" t="s">
        <v>202</v>
      </c>
      <c r="C62" s="45" t="s">
        <v>203</v>
      </c>
      <c r="D62" s="45" t="s">
        <v>31</v>
      </c>
      <c r="E62" s="46">
        <v>43291</v>
      </c>
      <c r="G62" s="47">
        <v>51380</v>
      </c>
      <c r="H62" s="45" t="s">
        <v>32</v>
      </c>
      <c r="I62" s="45" t="s">
        <v>545</v>
      </c>
      <c r="J62" s="45" t="s">
        <v>204</v>
      </c>
      <c r="K62" s="45" t="s">
        <v>205</v>
      </c>
      <c r="L62" s="45" t="s">
        <v>206</v>
      </c>
      <c r="M62" s="45" t="s">
        <v>74</v>
      </c>
      <c r="N62" s="45" t="s">
        <v>568</v>
      </c>
    </row>
    <row r="63" spans="1:14" s="45" customFormat="1" ht="12.75" x14ac:dyDescent="0.2">
      <c r="A63" s="45">
        <v>1193062</v>
      </c>
      <c r="B63" s="45" t="s">
        <v>207</v>
      </c>
      <c r="C63" s="45" t="s">
        <v>330</v>
      </c>
      <c r="D63" s="45" t="s">
        <v>73</v>
      </c>
      <c r="E63" s="46">
        <v>43654</v>
      </c>
      <c r="G63" s="47">
        <v>308596</v>
      </c>
      <c r="H63" s="45" t="s">
        <v>32</v>
      </c>
      <c r="I63" s="45" t="s">
        <v>545</v>
      </c>
      <c r="J63" s="45" t="s">
        <v>331</v>
      </c>
      <c r="K63" s="45" t="s">
        <v>208</v>
      </c>
      <c r="L63" s="45" t="s">
        <v>139</v>
      </c>
      <c r="M63" s="45" t="s">
        <v>66</v>
      </c>
      <c r="N63" s="45" t="s">
        <v>568</v>
      </c>
    </row>
    <row r="64" spans="1:14" s="45" customFormat="1" ht="12.75" x14ac:dyDescent="0.2">
      <c r="A64" s="45">
        <v>1198788</v>
      </c>
      <c r="B64" s="45" t="s">
        <v>209</v>
      </c>
      <c r="C64" s="45" t="s">
        <v>211</v>
      </c>
      <c r="D64" s="45" t="s">
        <v>31</v>
      </c>
      <c r="E64" s="46">
        <v>43332</v>
      </c>
      <c r="G64" s="47">
        <v>215600</v>
      </c>
      <c r="H64" s="45" t="s">
        <v>32</v>
      </c>
      <c r="I64" s="45" t="s">
        <v>545</v>
      </c>
      <c r="J64" s="45" t="s">
        <v>212</v>
      </c>
      <c r="K64" s="45" t="s">
        <v>213</v>
      </c>
      <c r="L64" s="45" t="s">
        <v>214</v>
      </c>
      <c r="M64" s="45" t="s">
        <v>74</v>
      </c>
      <c r="N64" s="45" t="s">
        <v>568</v>
      </c>
    </row>
    <row r="65" spans="1:14" s="45" customFormat="1" ht="12.75" x14ac:dyDescent="0.2">
      <c r="A65" s="45">
        <v>1199184</v>
      </c>
      <c r="B65" s="45" t="s">
        <v>209</v>
      </c>
      <c r="C65" s="45" t="s">
        <v>215</v>
      </c>
      <c r="D65" s="45" t="s">
        <v>31</v>
      </c>
      <c r="E65" s="46">
        <v>43333</v>
      </c>
      <c r="G65" s="47">
        <v>335000</v>
      </c>
      <c r="H65" s="45" t="s">
        <v>32</v>
      </c>
      <c r="I65" s="45" t="s">
        <v>545</v>
      </c>
      <c r="J65" s="45" t="s">
        <v>216</v>
      </c>
      <c r="K65" s="45" t="s">
        <v>217</v>
      </c>
      <c r="L65" s="45" t="s">
        <v>152</v>
      </c>
      <c r="M65" s="45" t="s">
        <v>66</v>
      </c>
      <c r="N65" s="45" t="s">
        <v>568</v>
      </c>
    </row>
    <row r="66" spans="1:14" s="45" customFormat="1" ht="12.75" x14ac:dyDescent="0.2">
      <c r="A66" s="45">
        <v>1195562</v>
      </c>
      <c r="B66" s="45" t="s">
        <v>209</v>
      </c>
      <c r="C66" s="45" t="s">
        <v>279</v>
      </c>
      <c r="D66" s="45" t="s">
        <v>31</v>
      </c>
      <c r="E66" s="46">
        <v>43320</v>
      </c>
      <c r="G66" s="47">
        <v>82824</v>
      </c>
      <c r="H66" s="45" t="s">
        <v>32</v>
      </c>
      <c r="I66" s="45" t="s">
        <v>545</v>
      </c>
      <c r="J66" s="45" t="s">
        <v>280</v>
      </c>
      <c r="K66" s="45" t="s">
        <v>210</v>
      </c>
      <c r="L66" s="45" t="s">
        <v>183</v>
      </c>
      <c r="M66" s="45" t="s">
        <v>74</v>
      </c>
      <c r="N66" s="45" t="s">
        <v>568</v>
      </c>
    </row>
    <row r="67" spans="1:14" s="45" customFormat="1" ht="12.75" x14ac:dyDescent="0.2">
      <c r="A67" s="45">
        <v>1180991</v>
      </c>
      <c r="B67" s="45" t="s">
        <v>219</v>
      </c>
      <c r="C67" s="45" t="s">
        <v>220</v>
      </c>
      <c r="D67" s="45" t="s">
        <v>73</v>
      </c>
      <c r="E67" s="46">
        <v>43383</v>
      </c>
      <c r="G67" s="47">
        <v>11000</v>
      </c>
      <c r="H67" s="45" t="s">
        <v>32</v>
      </c>
      <c r="I67" s="45" t="s">
        <v>545</v>
      </c>
      <c r="J67" s="45" t="s">
        <v>221</v>
      </c>
      <c r="K67" s="45" t="s">
        <v>200</v>
      </c>
      <c r="L67" s="45" t="s">
        <v>134</v>
      </c>
      <c r="M67" s="45" t="s">
        <v>74</v>
      </c>
      <c r="N67" s="45" t="s">
        <v>568</v>
      </c>
    </row>
    <row r="68" spans="1:14" s="45" customFormat="1" ht="12.75" x14ac:dyDescent="0.2">
      <c r="A68" s="45">
        <v>1181693</v>
      </c>
      <c r="B68" s="45" t="s">
        <v>222</v>
      </c>
      <c r="C68" s="45" t="s">
        <v>223</v>
      </c>
      <c r="D68" s="45" t="s">
        <v>73</v>
      </c>
      <c r="E68" s="46">
        <v>43383</v>
      </c>
      <c r="G68" s="47">
        <v>11000</v>
      </c>
      <c r="H68" s="45" t="s">
        <v>32</v>
      </c>
      <c r="I68" s="45" t="s">
        <v>545</v>
      </c>
      <c r="J68" s="45" t="s">
        <v>224</v>
      </c>
      <c r="K68" s="45" t="s">
        <v>201</v>
      </c>
      <c r="L68" s="45" t="s">
        <v>198</v>
      </c>
      <c r="M68" s="45" t="s">
        <v>66</v>
      </c>
      <c r="N68" s="45" t="s">
        <v>568</v>
      </c>
    </row>
    <row r="69" spans="1:14" s="45" customFormat="1" ht="12.75" x14ac:dyDescent="0.2">
      <c r="A69" s="45">
        <v>1148199</v>
      </c>
      <c r="B69" s="45" t="s">
        <v>225</v>
      </c>
      <c r="C69" s="45" t="s">
        <v>226</v>
      </c>
      <c r="D69" s="45" t="s">
        <v>73</v>
      </c>
      <c r="E69" s="46">
        <v>43304</v>
      </c>
      <c r="G69" s="47">
        <v>33100</v>
      </c>
      <c r="H69" s="45" t="s">
        <v>32</v>
      </c>
      <c r="I69" s="45" t="s">
        <v>545</v>
      </c>
      <c r="J69" s="45" t="s">
        <v>227</v>
      </c>
      <c r="K69" s="45" t="s">
        <v>228</v>
      </c>
      <c r="L69" s="45" t="s">
        <v>139</v>
      </c>
      <c r="M69" s="45" t="s">
        <v>66</v>
      </c>
      <c r="N69" s="45" t="s">
        <v>568</v>
      </c>
    </row>
    <row r="70" spans="1:14" s="45" customFormat="1" ht="12.75" x14ac:dyDescent="0.2">
      <c r="A70" s="45">
        <v>1152939</v>
      </c>
      <c r="B70" s="45" t="s">
        <v>229</v>
      </c>
      <c r="C70" s="45" t="s">
        <v>230</v>
      </c>
      <c r="D70" s="45" t="s">
        <v>73</v>
      </c>
      <c r="E70" s="46">
        <v>43304</v>
      </c>
      <c r="G70" s="47">
        <v>40700</v>
      </c>
      <c r="H70" s="45" t="s">
        <v>32</v>
      </c>
      <c r="I70" s="45" t="s">
        <v>545</v>
      </c>
      <c r="J70" s="45" t="s">
        <v>231</v>
      </c>
      <c r="K70" s="45" t="s">
        <v>232</v>
      </c>
      <c r="L70" s="45" t="s">
        <v>138</v>
      </c>
      <c r="M70" s="45" t="s">
        <v>74</v>
      </c>
      <c r="N70" s="45" t="s">
        <v>568</v>
      </c>
    </row>
    <row r="71" spans="1:14" s="45" customFormat="1" ht="12.75" x14ac:dyDescent="0.2">
      <c r="A71" s="45">
        <v>1173251</v>
      </c>
      <c r="B71" s="45" t="s">
        <v>233</v>
      </c>
      <c r="C71" s="45" t="s">
        <v>234</v>
      </c>
      <c r="D71" s="45" t="s">
        <v>73</v>
      </c>
      <c r="E71" s="46">
        <v>43383</v>
      </c>
      <c r="G71" s="47">
        <v>11000</v>
      </c>
      <c r="H71" s="45" t="s">
        <v>32</v>
      </c>
      <c r="I71" s="45" t="s">
        <v>545</v>
      </c>
      <c r="J71" s="45" t="s">
        <v>235</v>
      </c>
      <c r="K71" s="45" t="s">
        <v>197</v>
      </c>
      <c r="L71" s="45" t="s">
        <v>198</v>
      </c>
      <c r="M71" s="45" t="s">
        <v>66</v>
      </c>
      <c r="N71" s="45" t="s">
        <v>568</v>
      </c>
    </row>
    <row r="72" spans="1:14" s="64" customFormat="1" ht="12.75" x14ac:dyDescent="0.2">
      <c r="A72" s="64" t="s">
        <v>572</v>
      </c>
      <c r="B72" s="64" t="s">
        <v>490</v>
      </c>
      <c r="C72" s="64" t="s">
        <v>573</v>
      </c>
      <c r="D72" s="64" t="s">
        <v>491</v>
      </c>
      <c r="E72" s="65">
        <v>43973</v>
      </c>
      <c r="G72" s="66">
        <v>6521207</v>
      </c>
      <c r="H72" s="64" t="s">
        <v>32</v>
      </c>
      <c r="I72" s="64" t="s">
        <v>545</v>
      </c>
      <c r="J72" s="64" t="s">
        <v>574</v>
      </c>
      <c r="K72" s="64" t="s">
        <v>572</v>
      </c>
      <c r="L72" s="64" t="s">
        <v>492</v>
      </c>
      <c r="M72" s="64" t="s">
        <v>66</v>
      </c>
      <c r="N72" s="64" t="s">
        <v>568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2D918-3384-4B08-9188-41AAA7D44F5F}">
  <sheetPr>
    <tabColor rgb="FFFF0000"/>
  </sheetPr>
  <dimension ref="A1:I16"/>
  <sheetViews>
    <sheetView workbookViewId="0">
      <selection activeCell="E17" sqref="E17"/>
    </sheetView>
  </sheetViews>
  <sheetFormatPr baseColWidth="10" defaultRowHeight="15" x14ac:dyDescent="0.25"/>
  <cols>
    <col min="4" max="4" width="19.5703125" bestFit="1" customWidth="1"/>
    <col min="5" max="5" width="26.5703125" bestFit="1" customWidth="1"/>
  </cols>
  <sheetData>
    <row r="1" spans="1:9" x14ac:dyDescent="0.25">
      <c r="A1" t="s">
        <v>332</v>
      </c>
      <c r="B1" t="s">
        <v>333</v>
      </c>
      <c r="C1" t="s">
        <v>334</v>
      </c>
      <c r="D1" t="s">
        <v>335</v>
      </c>
      <c r="E1" t="s">
        <v>336</v>
      </c>
      <c r="F1" t="s">
        <v>337</v>
      </c>
      <c r="G1" t="s">
        <v>338</v>
      </c>
      <c r="H1" t="s">
        <v>339</v>
      </c>
      <c r="I1" t="s">
        <v>340</v>
      </c>
    </row>
    <row r="2" spans="1:9" x14ac:dyDescent="0.25">
      <c r="A2">
        <v>1230643</v>
      </c>
      <c r="B2" t="s">
        <v>282</v>
      </c>
      <c r="C2" t="s">
        <v>501</v>
      </c>
      <c r="D2" s="86">
        <v>43633</v>
      </c>
      <c r="E2" s="86">
        <v>43627</v>
      </c>
      <c r="F2" t="s">
        <v>493</v>
      </c>
      <c r="G2" t="s">
        <v>341</v>
      </c>
      <c r="H2">
        <v>21</v>
      </c>
      <c r="I2" t="s">
        <v>342</v>
      </c>
    </row>
    <row r="3" spans="1:9" x14ac:dyDescent="0.25">
      <c r="A3">
        <v>1233798</v>
      </c>
      <c r="B3" t="s">
        <v>284</v>
      </c>
      <c r="C3" t="s">
        <v>501</v>
      </c>
      <c r="D3" s="86">
        <v>43627</v>
      </c>
      <c r="E3" s="86">
        <v>43627</v>
      </c>
      <c r="F3" t="s">
        <v>493</v>
      </c>
      <c r="G3" t="s">
        <v>341</v>
      </c>
      <c r="H3">
        <v>21</v>
      </c>
      <c r="I3" t="s">
        <v>342</v>
      </c>
    </row>
    <row r="4" spans="1:9" x14ac:dyDescent="0.25">
      <c r="A4">
        <v>1231885</v>
      </c>
      <c r="B4" t="s">
        <v>283</v>
      </c>
      <c r="C4" t="s">
        <v>501</v>
      </c>
      <c r="D4" s="86">
        <v>43627</v>
      </c>
      <c r="E4" s="86">
        <v>43627</v>
      </c>
      <c r="F4" t="s">
        <v>493</v>
      </c>
      <c r="G4" t="s">
        <v>341</v>
      </c>
      <c r="H4">
        <v>21</v>
      </c>
      <c r="I4" t="s">
        <v>342</v>
      </c>
    </row>
    <row r="5" spans="1:9" x14ac:dyDescent="0.25">
      <c r="A5">
        <v>1233798</v>
      </c>
      <c r="B5" t="s">
        <v>343</v>
      </c>
      <c r="C5" t="s">
        <v>500</v>
      </c>
      <c r="D5" s="86">
        <v>43598</v>
      </c>
      <c r="E5" s="86">
        <v>43598</v>
      </c>
      <c r="F5" t="s">
        <v>493</v>
      </c>
      <c r="G5" t="s">
        <v>341</v>
      </c>
      <c r="H5">
        <v>21</v>
      </c>
      <c r="I5" t="s">
        <v>342</v>
      </c>
    </row>
    <row r="6" spans="1:9" x14ac:dyDescent="0.25">
      <c r="A6">
        <v>1231885</v>
      </c>
      <c r="B6" t="s">
        <v>344</v>
      </c>
      <c r="C6" t="s">
        <v>500</v>
      </c>
      <c r="D6" s="86">
        <v>43598</v>
      </c>
      <c r="E6" s="86">
        <v>43598</v>
      </c>
      <c r="F6" t="s">
        <v>493</v>
      </c>
      <c r="G6" t="s">
        <v>341</v>
      </c>
      <c r="H6">
        <v>21</v>
      </c>
      <c r="I6" t="s">
        <v>342</v>
      </c>
    </row>
    <row r="7" spans="1:9" x14ac:dyDescent="0.25">
      <c r="A7">
        <v>1230643</v>
      </c>
      <c r="B7" t="s">
        <v>345</v>
      </c>
      <c r="C7" t="s">
        <v>500</v>
      </c>
      <c r="D7" s="86">
        <v>43598</v>
      </c>
      <c r="E7" s="86">
        <v>43598</v>
      </c>
      <c r="F7" t="s">
        <v>493</v>
      </c>
      <c r="G7" t="s">
        <v>341</v>
      </c>
      <c r="H7">
        <v>21</v>
      </c>
      <c r="I7" t="s">
        <v>342</v>
      </c>
    </row>
    <row r="8" spans="1:9" x14ac:dyDescent="0.25">
      <c r="A8">
        <v>1253951</v>
      </c>
      <c r="B8" t="s">
        <v>281</v>
      </c>
      <c r="C8" t="s">
        <v>498</v>
      </c>
      <c r="D8" s="86">
        <v>43580</v>
      </c>
      <c r="E8" s="86">
        <v>43580</v>
      </c>
      <c r="F8" t="s">
        <v>493</v>
      </c>
      <c r="G8" t="s">
        <v>346</v>
      </c>
      <c r="H8">
        <v>16</v>
      </c>
      <c r="I8" t="s">
        <v>347</v>
      </c>
    </row>
    <row r="9" spans="1:9" x14ac:dyDescent="0.25">
      <c r="A9">
        <v>1233798</v>
      </c>
      <c r="B9" t="s">
        <v>348</v>
      </c>
      <c r="C9" t="s">
        <v>499</v>
      </c>
      <c r="D9" s="86">
        <v>43474</v>
      </c>
      <c r="E9" s="86">
        <v>43474</v>
      </c>
      <c r="F9" t="s">
        <v>493</v>
      </c>
      <c r="G9" t="s">
        <v>341</v>
      </c>
      <c r="H9">
        <v>21</v>
      </c>
      <c r="I9" t="s">
        <v>342</v>
      </c>
    </row>
    <row r="10" spans="1:9" x14ac:dyDescent="0.25">
      <c r="A10">
        <v>1230643</v>
      </c>
      <c r="B10" t="s">
        <v>349</v>
      </c>
      <c r="C10" t="s">
        <v>499</v>
      </c>
      <c r="D10" s="86">
        <v>43474</v>
      </c>
      <c r="E10" s="86">
        <v>43474</v>
      </c>
      <c r="F10" t="s">
        <v>493</v>
      </c>
      <c r="G10" t="s">
        <v>341</v>
      </c>
      <c r="H10">
        <v>21</v>
      </c>
      <c r="I10" t="s">
        <v>342</v>
      </c>
    </row>
    <row r="11" spans="1:9" x14ac:dyDescent="0.25">
      <c r="A11">
        <v>1231885</v>
      </c>
      <c r="B11" t="s">
        <v>350</v>
      </c>
      <c r="C11" t="s">
        <v>499</v>
      </c>
      <c r="D11" s="86">
        <v>43474</v>
      </c>
      <c r="E11" s="86">
        <v>43474</v>
      </c>
      <c r="F11" t="s">
        <v>493</v>
      </c>
      <c r="G11" t="s">
        <v>341</v>
      </c>
      <c r="H11">
        <v>21</v>
      </c>
      <c r="I11" t="s">
        <v>342</v>
      </c>
    </row>
    <row r="12" spans="1:9" x14ac:dyDescent="0.25">
      <c r="A12">
        <v>1186611</v>
      </c>
      <c r="B12" t="s">
        <v>351</v>
      </c>
      <c r="C12" t="s">
        <v>502</v>
      </c>
      <c r="D12" s="86">
        <v>43318</v>
      </c>
      <c r="E12" s="86">
        <v>43318</v>
      </c>
      <c r="F12" t="s">
        <v>493</v>
      </c>
      <c r="G12" t="s">
        <v>341</v>
      </c>
      <c r="H12">
        <v>49</v>
      </c>
      <c r="I12" t="s">
        <v>352</v>
      </c>
    </row>
    <row r="13" spans="1:9" x14ac:dyDescent="0.25">
      <c r="A13">
        <v>1188718</v>
      </c>
      <c r="B13" t="s">
        <v>353</v>
      </c>
      <c r="C13" t="s">
        <v>502</v>
      </c>
      <c r="D13" s="86">
        <v>43318</v>
      </c>
      <c r="E13" s="86">
        <v>43318</v>
      </c>
      <c r="F13" t="s">
        <v>493</v>
      </c>
      <c r="G13" t="s">
        <v>341</v>
      </c>
      <c r="H13">
        <v>49</v>
      </c>
      <c r="I13" t="s">
        <v>352</v>
      </c>
    </row>
    <row r="14" spans="1:9" x14ac:dyDescent="0.25">
      <c r="A14">
        <v>1190939</v>
      </c>
      <c r="B14" t="s">
        <v>354</v>
      </c>
      <c r="C14" t="s">
        <v>502</v>
      </c>
      <c r="D14" s="86">
        <v>43318</v>
      </c>
      <c r="E14" s="86">
        <v>43318</v>
      </c>
      <c r="F14" t="s">
        <v>493</v>
      </c>
      <c r="G14" t="s">
        <v>341</v>
      </c>
      <c r="H14">
        <v>49</v>
      </c>
      <c r="I14" t="s">
        <v>352</v>
      </c>
    </row>
    <row r="15" spans="1:9" x14ac:dyDescent="0.25">
      <c r="A15">
        <v>1192344</v>
      </c>
      <c r="B15" t="s">
        <v>355</v>
      </c>
      <c r="C15" t="s">
        <v>502</v>
      </c>
      <c r="D15" s="86">
        <v>43318</v>
      </c>
      <c r="E15" s="86">
        <v>43318</v>
      </c>
      <c r="F15" t="s">
        <v>493</v>
      </c>
      <c r="G15" t="s">
        <v>341</v>
      </c>
      <c r="H15">
        <v>49</v>
      </c>
      <c r="I15" t="s">
        <v>352</v>
      </c>
    </row>
    <row r="16" spans="1:9" x14ac:dyDescent="0.25">
      <c r="A16">
        <v>1125488</v>
      </c>
      <c r="B16" t="s">
        <v>356</v>
      </c>
      <c r="C16" t="s">
        <v>357</v>
      </c>
      <c r="D16" s="86">
        <v>43080</v>
      </c>
      <c r="E16" s="86">
        <v>43080</v>
      </c>
      <c r="F16" t="s">
        <v>493</v>
      </c>
      <c r="G16" t="s">
        <v>341</v>
      </c>
      <c r="H16">
        <v>49</v>
      </c>
      <c r="I16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BASE DE DATOS HSDVL 41</vt:lpstr>
      <vt:lpstr>CARTERA HOSP. V. DE LEYVA 900</vt:lpstr>
      <vt:lpstr>VERIFICACIÓN DE CARTERA 731</vt:lpstr>
      <vt:lpstr>RESUMEN 891800906</vt:lpstr>
      <vt:lpstr>RESUMEN DE CARTERA POR SUCURSAL</vt:lpstr>
      <vt:lpstr>CARTERA COOSALUD</vt:lpstr>
      <vt:lpstr>GLOSAS POR CONCILIAR</vt:lpstr>
      <vt:lpstr>PAGOS</vt:lpstr>
      <vt:lpstr>DEVOLUCIONES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Wilmar Gerardo Lopez Sanchez</dc:creator>
  <cp:lastModifiedBy>Wilmar Gerardo Lopez Sanchez</cp:lastModifiedBy>
  <dcterms:created xsi:type="dcterms:W3CDTF">2018-09-25T23:41:55Z</dcterms:created>
  <dcterms:modified xsi:type="dcterms:W3CDTF">2020-06-08T17:19:15Z</dcterms:modified>
</cp:coreProperties>
</file>